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0ABD0BCF-4F90-4E58-B015-9A8FFBFADE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definedNames>
    <definedName name="_xlnm.Print_Area" localSheetId="0">'Revenue, Expenses and Net Incom'!$A$1:$W$50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Q16" i="1" s="1"/>
  <c r="Q18" i="1" s="1"/>
  <c r="P70" i="1"/>
  <c r="P16" i="1" s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I16" i="1" s="1"/>
  <c r="H70" i="1"/>
  <c r="H16" i="1" s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L16" i="1"/>
  <c r="K16" i="1"/>
  <c r="G16" i="1"/>
  <c r="G18" i="1" s="1"/>
  <c r="X10" i="1"/>
  <c r="J41" i="1" l="1"/>
  <c r="J47" i="1" s="1"/>
  <c r="J49" i="1" s="1"/>
  <c r="O41" i="1"/>
  <c r="N18" i="1"/>
  <c r="H18" i="1"/>
  <c r="R41" i="1"/>
  <c r="M109" i="1"/>
  <c r="M46" i="1" s="1"/>
  <c r="U109" i="1"/>
  <c r="U46" i="1" s="1"/>
  <c r="I18" i="1"/>
  <c r="I41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T41" i="1"/>
  <c r="T47" i="1" s="1"/>
  <c r="T49" i="1" s="1"/>
  <c r="K18" i="1"/>
  <c r="K41" i="1" s="1"/>
  <c r="K47" i="1" s="1"/>
  <c r="K49" i="1" s="1"/>
  <c r="Q41" i="1"/>
  <c r="Q47" i="1" s="1"/>
  <c r="Q49" i="1" s="1"/>
  <c r="V47" i="1"/>
  <c r="V49" i="1" s="1"/>
  <c r="G41" i="1"/>
  <c r="N41" i="1"/>
  <c r="H41" i="1"/>
  <c r="H47" i="1" s="1"/>
  <c r="H49" i="1" s="1"/>
  <c r="O47" i="1" l="1"/>
  <c r="O49" i="1" s="1"/>
  <c r="G47" i="1"/>
  <c r="G49" i="1" s="1"/>
  <c r="R47" i="1"/>
  <c r="R49" i="1" s="1"/>
  <c r="W47" i="1"/>
  <c r="W49" i="1" s="1"/>
  <c r="I47" i="1"/>
  <c r="I49" i="1" s="1"/>
  <c r="N47" i="1"/>
  <c r="N49" i="1" s="1"/>
</calcChain>
</file>

<file path=xl/sharedStrings.xml><?xml version="1.0" encoding="utf-8"?>
<sst xmlns="http://schemas.openxmlformats.org/spreadsheetml/2006/main" count="134" uniqueCount="118">
  <si>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</si>
  <si>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</si>
  <si>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</si>
  <si>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</si>
  <si>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</si>
  <si>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</si>
  <si>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</si>
  <si>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</si>
  <si>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</si>
  <si>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</si>
  <si>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</si>
  <si>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</si>
  <si>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</si>
  <si>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</si>
  <si>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</si>
  <si>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</si>
  <si>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</si>
  <si>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</si>
  <si>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</si>
  <si>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</si>
  <si>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</si>
  <si>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</si>
  <si>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</si>
  <si>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</si>
  <si>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</si>
  <si>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</si>
  <si>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</si>
  <si>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</si>
  <si>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</si>
  <si>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</si>
  <si>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</si>
  <si>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</si>
  <si>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</si>
  <si>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</si>
  <si>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</si>
  <si>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</si>
  <si>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</si>
  <si>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</si>
  <si>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</si>
  <si>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</si>
  <si>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</si>
  <si>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</si>
  <si>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</si>
  <si>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</si>
  <si>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</si>
  <si>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</si>
  <si>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</si>
  <si>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</si>
  <si>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</si>
  <si>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</si>
  <si>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</si>
  <si>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</si>
  <si>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</si>
  <si>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</si>
  <si>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</si>
  <si>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</si>
  <si>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</si>
  <si>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</si>
  <si>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</si>
  <si>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</si>
  <si>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</si>
  <si>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</si>
  <si>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</si>
  <si>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</si>
  <si>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</si>
  <si>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</si>
  <si>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</si>
  <si>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</si>
  <si>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</si>
  <si>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</si>
  <si>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</si>
  <si>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</si>
  <si>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</si>
  <si>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</si>
  <si>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</si>
  <si>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</si>
  <si>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</si>
  <si>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</si>
  <si>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</si>
  <si>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</si>
  <si>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</si>
  <si>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</si>
  <si>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</si>
  <si>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</si>
  <si>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</si>
  <si>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</si>
  <si>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</si>
  <si>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</si>
  <si>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</si>
  <si>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</si>
  <si>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</si>
  <si>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</si>
  <si>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</si>
  <si>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</si>
  <si>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</si>
  <si>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</si>
  <si>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</si>
  <si>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</si>
  <si>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</si>
  <si>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</si>
  <si>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</si>
  <si>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</si>
  <si>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</si>
  <si>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</si>
  <si>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</si>
  <si>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</si>
  <si>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</si>
  <si>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</si>
  <si>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</si>
  <si>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</si>
  <si>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</si>
  <si>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</si>
  <si>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UCare Minnesota</t>
  </si>
  <si>
    <t>Business Development &amp; UCare Foundation Contribution</t>
  </si>
  <si>
    <t>Miscellaneous</t>
  </si>
  <si>
    <t>Penalties &amp; Fines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</si>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</sst>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4" borderId="45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164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165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35" xfId="0" applyNumberFormat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0" fontId="8" fillId="0" borderId="0" xfId="0" applyFont="1" applyProtection="1"/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 applyProtection="1">
      <alignment vertical="center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Fill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116"/>
  <sheetViews>
    <sheetView tabSelected="1" zoomScale="70" zoomScaleNormal="70" workbookViewId="0">
      <selection sqref="A1:W1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7" width="17.28515625" style="3" customWidth="1"/>
    <col min="8" max="8" width="15.7109375" style="3" customWidth="1"/>
    <col min="9" max="9" width="17.28515625" style="3" customWidth="1"/>
    <col min="10" max="10" width="15.7109375" style="3" customWidth="1"/>
    <col min="11" max="11" width="17.28515625" style="3" customWidth="1"/>
    <col min="12" max="17" width="15.7109375" style="3" customWidth="1"/>
    <col min="18" max="18" width="17.28515625" style="3" customWidth="1"/>
    <col min="19" max="23" width="15.7109375" style="3" customWidth="1"/>
    <col min="24" max="24" width="9.140625" style="9" customWidth="1"/>
    <col min="25" max="25" width="9" style="2" customWidth="1"/>
    <col min="26" max="26" width="9.140625" style="2" customWidth="1"/>
    <col min="27" max="29" width="9.140625" style="3" customWidth="1"/>
    <col min="30" max="259" width="0" style="3" hidden="1" customWidth="1"/>
    <col min="260" max="16384" width="9.140625" style="3" hidden="1"/>
  </cols>
  <sheetData>
    <row r="1" spans="1:259" ht="22.5" customHeight="1" x14ac:dyDescent="0.3">
      <c r="A1" s="211" t="s">
        <v>112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1"/>
    </row>
    <row r="2" spans="1:259" s="5" customFormat="1" ht="22.5" customHeight="1" x14ac:dyDescent="0.2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4"/>
    </row>
    <row r="3" spans="1:259" s="5" customFormat="1" ht="22.5" customHeight="1" x14ac:dyDescent="0.25">
      <c r="A3" s="213" t="s">
        <v>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4"/>
    </row>
    <row r="4" spans="1:259" s="5" customFormat="1" ht="22.5" customHeight="1" x14ac:dyDescent="0.25">
      <c r="A4" s="213" t="s">
        <v>116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4"/>
    </row>
    <row r="5" spans="1:259" s="5" customFormat="1" ht="26.25" customHeight="1" thickBot="1" x14ac:dyDescent="0.3">
      <c r="A5" s="214" t="s">
        <v>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215" t="s">
        <v>3</v>
      </c>
      <c r="B6" s="216"/>
      <c r="C6" s="215" t="s">
        <v>108</v>
      </c>
      <c r="D6" s="217"/>
      <c r="E6" s="217"/>
      <c r="F6" s="216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208" t="s">
        <v>4</v>
      </c>
      <c r="B7" s="209"/>
      <c r="C7" s="209"/>
      <c r="D7" s="209"/>
      <c r="E7" s="209"/>
      <c r="F7" s="210"/>
      <c r="G7" s="181" t="s">
        <v>5</v>
      </c>
      <c r="H7" s="181" t="s">
        <v>6</v>
      </c>
      <c r="I7" s="181" t="s">
        <v>7</v>
      </c>
      <c r="J7" s="181" t="s">
        <v>8</v>
      </c>
      <c r="K7" s="181" t="s">
        <v>9</v>
      </c>
      <c r="L7" s="181" t="s">
        <v>10</v>
      </c>
      <c r="M7" s="33"/>
      <c r="N7" s="33"/>
      <c r="O7" s="181" t="s">
        <v>11</v>
      </c>
      <c r="P7" s="186" t="s">
        <v>12</v>
      </c>
      <c r="Q7" s="181" t="s">
        <v>13</v>
      </c>
      <c r="R7" s="181" t="s">
        <v>14</v>
      </c>
      <c r="S7" s="181" t="s">
        <v>15</v>
      </c>
      <c r="T7" s="183" t="s">
        <v>16</v>
      </c>
      <c r="U7" s="185" t="s">
        <v>110</v>
      </c>
      <c r="V7" s="34" t="s">
        <v>18</v>
      </c>
      <c r="W7" s="181" t="s">
        <v>19</v>
      </c>
      <c r="X7" s="10"/>
      <c r="Y7" s="11"/>
      <c r="Z7" s="11"/>
    </row>
    <row r="8" spans="1:259" s="12" customFormat="1" ht="39" customHeight="1" thickTop="1" thickBot="1" x14ac:dyDescent="0.3">
      <c r="A8" s="202"/>
      <c r="B8" s="203"/>
      <c r="C8" s="203"/>
      <c r="D8" s="203"/>
      <c r="E8" s="203"/>
      <c r="F8" s="204"/>
      <c r="G8" s="182"/>
      <c r="H8" s="182"/>
      <c r="I8" s="182"/>
      <c r="J8" s="182"/>
      <c r="K8" s="182"/>
      <c r="L8" s="182"/>
      <c r="M8" s="35" t="s">
        <v>20</v>
      </c>
      <c r="N8" s="35" t="s">
        <v>111</v>
      </c>
      <c r="O8" s="182"/>
      <c r="P8" s="187"/>
      <c r="Q8" s="182"/>
      <c r="R8" s="182"/>
      <c r="S8" s="182"/>
      <c r="T8" s="184"/>
      <c r="U8" s="218"/>
      <c r="V8" s="13" t="s">
        <v>113</v>
      </c>
      <c r="W8" s="182"/>
      <c r="X8" s="10"/>
      <c r="Y8" s="11"/>
      <c r="Z8" s="11"/>
    </row>
    <row r="9" spans="1:259" ht="13.5" customHeight="1" thickBot="1" x14ac:dyDescent="0.3">
      <c r="A9" s="36"/>
      <c r="B9" s="37">
        <v>1</v>
      </c>
      <c r="C9" s="205" t="s">
        <v>22</v>
      </c>
      <c r="D9" s="206"/>
      <c r="E9" s="206"/>
      <c r="F9" s="207"/>
      <c r="G9" s="38">
        <v>7773962</v>
      </c>
      <c r="H9" s="38">
        <v>0</v>
      </c>
      <c r="I9" s="38">
        <v>7773962</v>
      </c>
      <c r="J9" s="38">
        <v>588053</v>
      </c>
      <c r="K9" s="38">
        <v>1303609</v>
      </c>
      <c r="L9" s="38"/>
      <c r="M9" s="38">
        <v>66</v>
      </c>
      <c r="N9" s="38"/>
      <c r="O9" s="38">
        <v>204053</v>
      </c>
      <c r="P9" s="39">
        <v>379604</v>
      </c>
      <c r="Q9" s="38">
        <v>101758</v>
      </c>
      <c r="R9" s="38">
        <v>4589937</v>
      </c>
      <c r="S9" s="38">
        <v>123560</v>
      </c>
      <c r="T9" s="38">
        <v>483322</v>
      </c>
      <c r="U9" s="38"/>
      <c r="V9" s="38"/>
      <c r="W9" s="38"/>
    </row>
    <row r="10" spans="1:259" ht="13.5" customHeight="1" thickTop="1" x14ac:dyDescent="0.25">
      <c r="A10" s="36"/>
      <c r="B10" s="40"/>
      <c r="C10" s="14"/>
      <c r="D10" s="14"/>
      <c r="E10" s="14"/>
      <c r="F10" s="14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3"/>
      <c r="W10" s="41"/>
      <c r="X10" s="15" t="b">
        <f>NOT(OR(ISBLANK(V8),EXACT(UPPER(V8),"PLEASE SPECIFY")))</f>
        <v>1</v>
      </c>
    </row>
    <row r="11" spans="1:259" ht="13.5" customHeight="1" x14ac:dyDescent="0.25">
      <c r="A11" s="16" t="s">
        <v>23</v>
      </c>
      <c r="B11" s="44"/>
      <c r="C11" s="40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6"/>
      <c r="R11" s="46"/>
      <c r="S11" s="46"/>
      <c r="T11" s="46"/>
      <c r="U11" s="46"/>
      <c r="V11" s="46"/>
      <c r="W11" s="46"/>
    </row>
    <row r="12" spans="1:259" ht="13.5" customHeight="1" x14ac:dyDescent="0.25">
      <c r="A12" s="48"/>
      <c r="B12" s="49">
        <v>2</v>
      </c>
      <c r="C12" s="50" t="s">
        <v>24</v>
      </c>
      <c r="D12" s="51" t="s">
        <v>25</v>
      </c>
      <c r="E12" s="52"/>
      <c r="F12" s="53" t="s">
        <v>26</v>
      </c>
      <c r="G12" s="54">
        <v>6116249514</v>
      </c>
      <c r="H12" s="54">
        <v>0</v>
      </c>
      <c r="I12" s="54">
        <v>6116249514</v>
      </c>
      <c r="J12" s="54">
        <v>224242496</v>
      </c>
      <c r="K12" s="54">
        <v>1371690889</v>
      </c>
      <c r="L12" s="54"/>
      <c r="M12" s="54">
        <v>15435</v>
      </c>
      <c r="N12" s="54"/>
      <c r="O12" s="54">
        <v>797664657</v>
      </c>
      <c r="P12" s="55">
        <v>633290521</v>
      </c>
      <c r="Q12" s="54">
        <v>215219388</v>
      </c>
      <c r="R12" s="54">
        <v>2343766940</v>
      </c>
      <c r="S12" s="54">
        <v>273944627</v>
      </c>
      <c r="T12" s="54">
        <v>256414561</v>
      </c>
      <c r="U12" s="54"/>
      <c r="V12" s="54"/>
      <c r="W12" s="54"/>
    </row>
    <row r="13" spans="1:259" ht="13.5" customHeight="1" x14ac:dyDescent="0.25">
      <c r="A13" s="48"/>
      <c r="B13" s="56">
        <v>3</v>
      </c>
      <c r="C13" s="159" t="s">
        <v>27</v>
      </c>
      <c r="D13" s="188"/>
      <c r="E13" s="188"/>
      <c r="F13" s="189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57"/>
      <c r="R13" s="57"/>
      <c r="S13" s="57"/>
      <c r="T13" s="57"/>
      <c r="U13" s="57"/>
      <c r="V13" s="57"/>
      <c r="W13" s="57"/>
    </row>
    <row r="14" spans="1:259" ht="13.5" customHeight="1" x14ac:dyDescent="0.25">
      <c r="A14" s="48"/>
      <c r="B14" s="56">
        <v>4</v>
      </c>
      <c r="C14" s="59" t="s">
        <v>28</v>
      </c>
      <c r="D14" s="60" t="s">
        <v>29</v>
      </c>
      <c r="E14" s="52"/>
      <c r="F14" s="61" t="s">
        <v>30</v>
      </c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57"/>
      <c r="R14" s="57"/>
      <c r="S14" s="57"/>
      <c r="T14" s="57"/>
      <c r="U14" s="57"/>
      <c r="V14" s="57"/>
      <c r="W14" s="57"/>
    </row>
    <row r="15" spans="1:259" ht="13.5" customHeight="1" x14ac:dyDescent="0.25">
      <c r="A15" s="48"/>
      <c r="B15" s="56">
        <v>5</v>
      </c>
      <c r="C15" s="159" t="s">
        <v>31</v>
      </c>
      <c r="D15" s="188"/>
      <c r="E15" s="188"/>
      <c r="F15" s="189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57"/>
      <c r="R15" s="57"/>
      <c r="S15" s="57"/>
      <c r="T15" s="57"/>
      <c r="U15" s="57"/>
      <c r="V15" s="57"/>
      <c r="W15" s="57"/>
    </row>
    <row r="16" spans="1:259" ht="13.5" customHeight="1" x14ac:dyDescent="0.25">
      <c r="A16" s="48"/>
      <c r="B16" s="56">
        <v>6</v>
      </c>
      <c r="C16" s="159" t="s">
        <v>32</v>
      </c>
      <c r="D16" s="188"/>
      <c r="E16" s="188"/>
      <c r="F16" s="189"/>
      <c r="G16" s="62">
        <f>G70</f>
        <v>200507</v>
      </c>
      <c r="H16" s="62" t="str">
        <f t="shared" ref="H16:W16" si="0">H70</f>
        <v>NR</v>
      </c>
      <c r="I16" s="62">
        <f t="shared" si="0"/>
        <v>200507</v>
      </c>
      <c r="J16" s="62">
        <f t="shared" si="0"/>
        <v>7738</v>
      </c>
      <c r="K16" s="62">
        <f t="shared" si="0"/>
        <v>44878</v>
      </c>
      <c r="L16" s="62" t="str">
        <f t="shared" si="0"/>
        <v>NR</v>
      </c>
      <c r="M16" s="62" t="str">
        <f t="shared" si="0"/>
        <v>NR</v>
      </c>
      <c r="N16" s="62" t="str">
        <f t="shared" si="0"/>
        <v>NR</v>
      </c>
      <c r="O16" s="62">
        <f t="shared" si="0"/>
        <v>26097</v>
      </c>
      <c r="P16" s="62">
        <f t="shared" si="0"/>
        <v>20719</v>
      </c>
      <c r="Q16" s="62">
        <f t="shared" si="0"/>
        <v>7041</v>
      </c>
      <c r="R16" s="62">
        <f>R70</f>
        <v>76682</v>
      </c>
      <c r="S16" s="62">
        <f>S70</f>
        <v>8963</v>
      </c>
      <c r="T16" s="62">
        <f t="shared" si="0"/>
        <v>8389</v>
      </c>
      <c r="U16" s="62" t="str">
        <f t="shared" si="0"/>
        <v>NR</v>
      </c>
      <c r="V16" s="62" t="str">
        <f t="shared" si="0"/>
        <v>NR</v>
      </c>
      <c r="W16" s="62" t="str">
        <f t="shared" si="0"/>
        <v>NR</v>
      </c>
    </row>
    <row r="17" spans="1:46" ht="13.5" customHeight="1" thickBot="1" x14ac:dyDescent="0.3">
      <c r="A17" s="48"/>
      <c r="B17" s="56">
        <v>7</v>
      </c>
      <c r="C17" s="162" t="s">
        <v>33</v>
      </c>
      <c r="D17" s="167"/>
      <c r="E17" s="167"/>
      <c r="F17" s="168"/>
      <c r="G17" s="62" t="str">
        <f>G77</f>
        <v>NR</v>
      </c>
      <c r="H17" s="62" t="str">
        <f t="shared" ref="H17:W17" si="1">H77</f>
        <v>NR</v>
      </c>
      <c r="I17" s="62" t="str">
        <f t="shared" si="1"/>
        <v>NR</v>
      </c>
      <c r="J17" s="62" t="str">
        <f t="shared" si="1"/>
        <v>NR</v>
      </c>
      <c r="K17" s="62" t="str">
        <f t="shared" si="1"/>
        <v>NR</v>
      </c>
      <c r="L17" s="62" t="str">
        <f t="shared" si="1"/>
        <v>NR</v>
      </c>
      <c r="M17" s="62" t="str">
        <f t="shared" si="1"/>
        <v>NR</v>
      </c>
      <c r="N17" s="62" t="str">
        <f t="shared" si="1"/>
        <v>NR</v>
      </c>
      <c r="O17" s="62" t="str">
        <f t="shared" si="1"/>
        <v>NR</v>
      </c>
      <c r="P17" s="62" t="str">
        <f t="shared" si="1"/>
        <v>NR</v>
      </c>
      <c r="Q17" s="62" t="str">
        <f t="shared" si="1"/>
        <v>NR</v>
      </c>
      <c r="R17" s="62" t="str">
        <f>R77</f>
        <v>NR</v>
      </c>
      <c r="S17" s="62" t="str">
        <f>S77</f>
        <v>NR</v>
      </c>
      <c r="T17" s="62" t="str">
        <f t="shared" si="1"/>
        <v>NR</v>
      </c>
      <c r="U17" s="62" t="str">
        <f t="shared" si="1"/>
        <v>NR</v>
      </c>
      <c r="V17" s="62" t="str">
        <f t="shared" si="1"/>
        <v>NR</v>
      </c>
      <c r="W17" s="62" t="str">
        <f t="shared" si="1"/>
        <v>NR</v>
      </c>
      <c r="X17" s="18"/>
    </row>
    <row r="18" spans="1:46" ht="13.5" customHeight="1" thickTop="1" thickBot="1" x14ac:dyDescent="0.3">
      <c r="A18" s="48"/>
      <c r="B18" s="63">
        <v>8</v>
      </c>
      <c r="C18" s="177" t="s">
        <v>34</v>
      </c>
      <c r="D18" s="170"/>
      <c r="E18" s="170"/>
      <c r="F18" s="171"/>
      <c r="G18" s="64">
        <f>IF(COUNT(G12:G17)&gt;0,SUM(G12:G17),"NR")</f>
        <v>6116450021</v>
      </c>
      <c r="H18" s="64">
        <f t="shared" ref="H18:W18" si="2">IF(COUNT(H12:H17)&gt;0,SUM(H12:H17),"NR")</f>
        <v>0</v>
      </c>
      <c r="I18" s="65">
        <f t="shared" si="2"/>
        <v>6116450021</v>
      </c>
      <c r="J18" s="65">
        <f t="shared" si="2"/>
        <v>224250234</v>
      </c>
      <c r="K18" s="65">
        <f t="shared" si="2"/>
        <v>1371735767</v>
      </c>
      <c r="L18" s="65" t="str">
        <f t="shared" si="2"/>
        <v>NR</v>
      </c>
      <c r="M18" s="65">
        <f t="shared" si="2"/>
        <v>15435</v>
      </c>
      <c r="N18" s="65" t="str">
        <f t="shared" si="2"/>
        <v>NR</v>
      </c>
      <c r="O18" s="65">
        <f t="shared" si="2"/>
        <v>797690754</v>
      </c>
      <c r="P18" s="65">
        <f t="shared" si="2"/>
        <v>633311240</v>
      </c>
      <c r="Q18" s="65">
        <f t="shared" si="2"/>
        <v>215226429</v>
      </c>
      <c r="R18" s="65">
        <f>IF(COUNT(R12:R17)&gt;0,SUM(R12:R17),"NR")</f>
        <v>2343843622</v>
      </c>
      <c r="S18" s="65">
        <f>IF(COUNT(S12:S17)&gt;0,SUM(S12:S17),"NR")</f>
        <v>273953590</v>
      </c>
      <c r="T18" s="65">
        <f t="shared" si="2"/>
        <v>256422950</v>
      </c>
      <c r="U18" s="65" t="str">
        <f t="shared" si="2"/>
        <v>NR</v>
      </c>
      <c r="V18" s="65" t="str">
        <f t="shared" si="2"/>
        <v>NR</v>
      </c>
      <c r="W18" s="65" t="str">
        <f t="shared" si="2"/>
        <v>NR</v>
      </c>
      <c r="X18" s="18"/>
    </row>
    <row r="19" spans="1:46" ht="13.5" customHeight="1" thickTop="1" thickBot="1" x14ac:dyDescent="0.3">
      <c r="A19" s="48"/>
      <c r="B19" s="66"/>
      <c r="C19" s="67"/>
      <c r="D19" s="68"/>
      <c r="E19" s="68"/>
      <c r="F19" s="68"/>
      <c r="G19" s="41"/>
      <c r="H19" s="41"/>
      <c r="I19" s="69"/>
      <c r="J19" s="69"/>
      <c r="K19" s="69"/>
      <c r="L19" s="69"/>
      <c r="M19" s="69"/>
      <c r="N19" s="69"/>
      <c r="O19" s="69"/>
      <c r="P19" s="70"/>
      <c r="Q19" s="69"/>
      <c r="R19" s="69"/>
      <c r="S19" s="69"/>
      <c r="T19" s="69"/>
      <c r="U19" s="151" t="s">
        <v>106</v>
      </c>
      <c r="V19" s="69"/>
      <c r="W19" s="69"/>
      <c r="X19" s="18"/>
    </row>
    <row r="20" spans="1:46" ht="13.5" customHeight="1" thickTop="1" thickBot="1" x14ac:dyDescent="0.3">
      <c r="A20" s="48"/>
      <c r="B20" s="71"/>
      <c r="C20" s="67"/>
      <c r="D20" s="68"/>
      <c r="E20" s="68"/>
      <c r="F20" s="68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41"/>
      <c r="R20" s="41"/>
      <c r="S20" s="41"/>
      <c r="T20" s="41"/>
      <c r="U20" s="41"/>
      <c r="V20" s="41"/>
      <c r="W20" s="41"/>
      <c r="X20" s="18"/>
    </row>
    <row r="21" spans="1:46" ht="13.5" customHeight="1" thickTop="1" x14ac:dyDescent="0.25">
      <c r="A21" s="19" t="s">
        <v>35</v>
      </c>
      <c r="B21" s="72"/>
      <c r="C21" s="73"/>
      <c r="D21" s="68"/>
      <c r="E21" s="68"/>
      <c r="F21" s="68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6"/>
      <c r="R21" s="46"/>
      <c r="S21" s="46"/>
      <c r="T21" s="46"/>
      <c r="U21" s="46"/>
      <c r="V21" s="46"/>
      <c r="W21" s="46"/>
      <c r="X21" s="18"/>
    </row>
    <row r="22" spans="1:46" s="23" customFormat="1" ht="13.5" customHeight="1" x14ac:dyDescent="0.25">
      <c r="A22" s="36"/>
      <c r="B22" s="53">
        <v>9</v>
      </c>
      <c r="C22" s="200" t="s">
        <v>36</v>
      </c>
      <c r="D22" s="200"/>
      <c r="E22" s="200"/>
      <c r="F22" s="201"/>
      <c r="G22" s="74">
        <v>2282575168</v>
      </c>
      <c r="H22" s="74">
        <v>0</v>
      </c>
      <c r="I22" s="74">
        <v>2282575168</v>
      </c>
      <c r="J22" s="74">
        <v>91173272</v>
      </c>
      <c r="K22" s="74">
        <v>718471932</v>
      </c>
      <c r="L22" s="74"/>
      <c r="M22" s="74">
        <v>0</v>
      </c>
      <c r="N22" s="74"/>
      <c r="O22" s="74">
        <v>194704119</v>
      </c>
      <c r="P22" s="75">
        <v>206863983</v>
      </c>
      <c r="Q22" s="74">
        <v>87092017</v>
      </c>
      <c r="R22" s="74">
        <v>855872336</v>
      </c>
      <c r="S22" s="74">
        <v>52927324</v>
      </c>
      <c r="T22" s="74">
        <v>75470185</v>
      </c>
      <c r="U22" s="74"/>
      <c r="V22" s="74"/>
      <c r="W22" s="74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6"/>
      <c r="B23" s="77">
        <v>10</v>
      </c>
      <c r="C23" s="159" t="s">
        <v>37</v>
      </c>
      <c r="D23" s="188"/>
      <c r="E23" s="188"/>
      <c r="F23" s="189"/>
      <c r="G23" s="54">
        <v>1467577624</v>
      </c>
      <c r="H23" s="54">
        <v>0</v>
      </c>
      <c r="I23" s="54">
        <v>1467577624</v>
      </c>
      <c r="J23" s="54">
        <v>17388937</v>
      </c>
      <c r="K23" s="54">
        <v>236519871</v>
      </c>
      <c r="L23" s="54"/>
      <c r="M23" s="54">
        <v>1</v>
      </c>
      <c r="N23" s="54"/>
      <c r="O23" s="54">
        <v>295656093</v>
      </c>
      <c r="P23" s="55">
        <v>152330753</v>
      </c>
      <c r="Q23" s="54">
        <v>57809404</v>
      </c>
      <c r="R23" s="54">
        <v>540592181</v>
      </c>
      <c r="S23" s="54">
        <v>128317973</v>
      </c>
      <c r="T23" s="54">
        <v>38962411</v>
      </c>
      <c r="U23" s="54"/>
      <c r="V23" s="54"/>
      <c r="W23" s="54"/>
      <c r="X23" s="18"/>
    </row>
    <row r="24" spans="1:46" ht="13.5" customHeight="1" x14ac:dyDescent="0.25">
      <c r="A24" s="48"/>
      <c r="B24" s="56">
        <v>11</v>
      </c>
      <c r="C24" s="159" t="s">
        <v>38</v>
      </c>
      <c r="D24" s="188"/>
      <c r="E24" s="188"/>
      <c r="F24" s="189"/>
      <c r="G24" s="57">
        <v>139016888</v>
      </c>
      <c r="H24" s="57">
        <v>0</v>
      </c>
      <c r="I24" s="57">
        <v>139016888</v>
      </c>
      <c r="J24" s="57">
        <v>0</v>
      </c>
      <c r="K24" s="57">
        <v>8943017</v>
      </c>
      <c r="L24" s="57"/>
      <c r="M24" s="57">
        <v>0</v>
      </c>
      <c r="N24" s="57"/>
      <c r="O24" s="57">
        <v>77770197</v>
      </c>
      <c r="P24" s="58">
        <v>6941054</v>
      </c>
      <c r="Q24" s="57">
        <v>3192205</v>
      </c>
      <c r="R24" s="57">
        <v>14753806</v>
      </c>
      <c r="S24" s="57">
        <v>26991987</v>
      </c>
      <c r="T24" s="57">
        <v>424622</v>
      </c>
      <c r="U24" s="57"/>
      <c r="V24" s="57"/>
      <c r="W24" s="57"/>
      <c r="X24" s="18"/>
    </row>
    <row r="25" spans="1:46" ht="13.5" customHeight="1" x14ac:dyDescent="0.25">
      <c r="A25" s="48"/>
      <c r="B25" s="56">
        <v>12</v>
      </c>
      <c r="C25" s="159" t="s">
        <v>39</v>
      </c>
      <c r="D25" s="188"/>
      <c r="E25" s="188"/>
      <c r="F25" s="189"/>
      <c r="G25" s="57">
        <v>581548118</v>
      </c>
      <c r="H25" s="57">
        <v>0</v>
      </c>
      <c r="I25" s="57">
        <v>581548118</v>
      </c>
      <c r="J25" s="57">
        <v>32241536</v>
      </c>
      <c r="K25" s="57">
        <v>112444672</v>
      </c>
      <c r="L25" s="57"/>
      <c r="M25" s="57">
        <v>2411</v>
      </c>
      <c r="N25" s="57"/>
      <c r="O25" s="57">
        <v>79629352</v>
      </c>
      <c r="P25" s="58">
        <v>75779655</v>
      </c>
      <c r="Q25" s="57">
        <v>27118492</v>
      </c>
      <c r="R25" s="57">
        <v>216796413</v>
      </c>
      <c r="S25" s="57">
        <v>23684816</v>
      </c>
      <c r="T25" s="57">
        <v>13850771</v>
      </c>
      <c r="U25" s="57"/>
      <c r="V25" s="57"/>
      <c r="W25" s="57"/>
      <c r="X25" s="18"/>
    </row>
    <row r="26" spans="1:46" ht="13.5" customHeight="1" x14ac:dyDescent="0.25">
      <c r="A26" s="48"/>
      <c r="B26" s="56">
        <v>13</v>
      </c>
      <c r="C26" s="159" t="s">
        <v>40</v>
      </c>
      <c r="D26" s="188"/>
      <c r="E26" s="188"/>
      <c r="F26" s="189"/>
      <c r="G26" s="57">
        <v>1109143235</v>
      </c>
      <c r="H26" s="57">
        <v>0</v>
      </c>
      <c r="I26" s="57">
        <v>1109143235</v>
      </c>
      <c r="J26" s="57">
        <v>64812663</v>
      </c>
      <c r="K26" s="57">
        <v>205220529</v>
      </c>
      <c r="L26" s="57"/>
      <c r="M26" s="57">
        <v>153</v>
      </c>
      <c r="N26" s="57"/>
      <c r="O26" s="57">
        <v>43177405</v>
      </c>
      <c r="P26" s="58">
        <v>151714733</v>
      </c>
      <c r="Q26" s="57">
        <v>35370138</v>
      </c>
      <c r="R26" s="57">
        <v>515253971</v>
      </c>
      <c r="S26" s="57">
        <v>15826241</v>
      </c>
      <c r="T26" s="57">
        <v>77767402</v>
      </c>
      <c r="U26" s="57"/>
      <c r="V26" s="57"/>
      <c r="W26" s="57"/>
      <c r="X26" s="18"/>
    </row>
    <row r="27" spans="1:46" ht="13.5" customHeight="1" x14ac:dyDescent="0.25">
      <c r="A27" s="48"/>
      <c r="B27" s="56">
        <v>14</v>
      </c>
      <c r="C27" s="190" t="s">
        <v>41</v>
      </c>
      <c r="D27" s="188"/>
      <c r="E27" s="188"/>
      <c r="F27" s="189"/>
      <c r="G27" s="62" t="str">
        <f>G90</f>
        <v>NR</v>
      </c>
      <c r="H27" s="62" t="str">
        <f t="shared" ref="H27:W27" si="3">H90</f>
        <v>NR</v>
      </c>
      <c r="I27" s="62" t="str">
        <f t="shared" si="3"/>
        <v>NR</v>
      </c>
      <c r="J27" s="62" t="str">
        <f t="shared" si="3"/>
        <v>NR</v>
      </c>
      <c r="K27" s="62" t="str">
        <f t="shared" si="3"/>
        <v>NR</v>
      </c>
      <c r="L27" s="62" t="str">
        <f t="shared" si="3"/>
        <v>NR</v>
      </c>
      <c r="M27" s="62" t="str">
        <f t="shared" si="3"/>
        <v>NR</v>
      </c>
      <c r="N27" s="62" t="str">
        <f t="shared" si="3"/>
        <v>NR</v>
      </c>
      <c r="O27" s="62" t="str">
        <f t="shared" si="3"/>
        <v>NR</v>
      </c>
      <c r="P27" s="62" t="str">
        <f t="shared" si="3"/>
        <v>NR</v>
      </c>
      <c r="Q27" s="62" t="str">
        <f t="shared" si="3"/>
        <v>NR</v>
      </c>
      <c r="R27" s="62" t="str">
        <f>R90</f>
        <v>NR</v>
      </c>
      <c r="S27" s="62" t="str">
        <f t="shared" si="3"/>
        <v>NR</v>
      </c>
      <c r="T27" s="62" t="str">
        <f t="shared" si="3"/>
        <v>NR</v>
      </c>
      <c r="U27" s="62" t="str">
        <f t="shared" si="3"/>
        <v>NR</v>
      </c>
      <c r="V27" s="62" t="str">
        <f t="shared" si="3"/>
        <v>NR</v>
      </c>
      <c r="W27" s="62" t="str">
        <f t="shared" si="3"/>
        <v>NR</v>
      </c>
      <c r="X27" s="18"/>
    </row>
    <row r="28" spans="1:46" ht="13.5" customHeight="1" thickBot="1" x14ac:dyDescent="0.3">
      <c r="A28" s="48"/>
      <c r="B28" s="78">
        <v>15</v>
      </c>
      <c r="C28" s="162" t="s">
        <v>42</v>
      </c>
      <c r="D28" s="167"/>
      <c r="E28" s="167"/>
      <c r="F28" s="168"/>
      <c r="G28" s="79">
        <v>38256782</v>
      </c>
      <c r="H28" s="79">
        <v>0</v>
      </c>
      <c r="I28" s="79">
        <v>38256782</v>
      </c>
      <c r="J28" s="79">
        <v>-2414323</v>
      </c>
      <c r="K28" s="79">
        <v>7914576</v>
      </c>
      <c r="L28" s="79"/>
      <c r="M28" s="79">
        <v>269</v>
      </c>
      <c r="N28" s="79"/>
      <c r="O28" s="79">
        <v>26006884</v>
      </c>
      <c r="P28" s="80">
        <v>43713</v>
      </c>
      <c r="Q28" s="79">
        <v>346253</v>
      </c>
      <c r="R28" s="79">
        <v>5457325</v>
      </c>
      <c r="S28" s="79">
        <v>268709</v>
      </c>
      <c r="T28" s="79">
        <v>633376</v>
      </c>
      <c r="U28" s="79"/>
      <c r="V28" s="79"/>
      <c r="W28" s="79"/>
      <c r="X28" s="18"/>
    </row>
    <row r="29" spans="1:46" ht="13.5" customHeight="1" thickTop="1" thickBot="1" x14ac:dyDescent="0.3">
      <c r="A29" s="48"/>
      <c r="B29" s="63">
        <v>16</v>
      </c>
      <c r="C29" s="177" t="s">
        <v>43</v>
      </c>
      <c r="D29" s="170"/>
      <c r="E29" s="170"/>
      <c r="F29" s="171"/>
      <c r="G29" s="64">
        <f>IF(COUNT(G22:G28)&gt;0,SUM(G22:G28),"NR")</f>
        <v>5618117815</v>
      </c>
      <c r="H29" s="64">
        <f t="shared" ref="H29:W29" si="4">IF(COUNT(H22:H28)&gt;0,SUM(H22:H28),"NR")</f>
        <v>0</v>
      </c>
      <c r="I29" s="64">
        <f t="shared" si="4"/>
        <v>5618117815</v>
      </c>
      <c r="J29" s="64">
        <f t="shared" si="4"/>
        <v>203202085</v>
      </c>
      <c r="K29" s="64">
        <f t="shared" si="4"/>
        <v>1289514597</v>
      </c>
      <c r="L29" s="64" t="str">
        <f t="shared" si="4"/>
        <v>NR</v>
      </c>
      <c r="M29" s="64">
        <f t="shared" si="4"/>
        <v>2834</v>
      </c>
      <c r="N29" s="64" t="str">
        <f t="shared" si="4"/>
        <v>NR</v>
      </c>
      <c r="O29" s="64">
        <f t="shared" si="4"/>
        <v>716944050</v>
      </c>
      <c r="P29" s="64">
        <f t="shared" si="4"/>
        <v>593673891</v>
      </c>
      <c r="Q29" s="64">
        <f t="shared" si="4"/>
        <v>210928509</v>
      </c>
      <c r="R29" s="64">
        <f>IF(COUNT(R22:R28)&gt;0,SUM(R22:R28),"NR")</f>
        <v>2148726032</v>
      </c>
      <c r="S29" s="64">
        <f t="shared" si="4"/>
        <v>248017050</v>
      </c>
      <c r="T29" s="64">
        <f t="shared" si="4"/>
        <v>207108767</v>
      </c>
      <c r="U29" s="64" t="str">
        <f t="shared" si="4"/>
        <v>NR</v>
      </c>
      <c r="V29" s="64" t="str">
        <f t="shared" si="4"/>
        <v>NR</v>
      </c>
      <c r="W29" s="64" t="str">
        <f t="shared" si="4"/>
        <v>NR</v>
      </c>
      <c r="X29" s="18"/>
    </row>
    <row r="30" spans="1:46" ht="13.5" customHeight="1" thickTop="1" x14ac:dyDescent="0.25">
      <c r="A30" s="48"/>
      <c r="B30" s="81"/>
      <c r="C30" s="82"/>
      <c r="D30" s="68"/>
      <c r="E30" s="68"/>
      <c r="F30" s="68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41"/>
      <c r="R30" s="41"/>
      <c r="S30" s="41"/>
      <c r="T30" s="41"/>
      <c r="U30" s="41"/>
      <c r="V30" s="41"/>
      <c r="W30" s="41"/>
      <c r="X30" s="18"/>
    </row>
    <row r="31" spans="1:46" ht="13.5" customHeight="1" x14ac:dyDescent="0.25">
      <c r="A31" s="48"/>
      <c r="B31" s="83"/>
      <c r="C31" s="84"/>
      <c r="D31" s="68"/>
      <c r="E31" s="68"/>
      <c r="F31" s="68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1"/>
      <c r="R31" s="41"/>
      <c r="S31" s="41"/>
      <c r="T31" s="41"/>
      <c r="U31" s="41"/>
      <c r="V31" s="41"/>
      <c r="W31" s="41"/>
      <c r="X31" s="18"/>
    </row>
    <row r="32" spans="1:46" ht="13.5" customHeight="1" x14ac:dyDescent="0.25">
      <c r="A32" s="24" t="s">
        <v>44</v>
      </c>
      <c r="B32" s="72"/>
      <c r="C32" s="73"/>
      <c r="D32" s="68"/>
      <c r="E32" s="68"/>
      <c r="F32" s="68"/>
      <c r="G32" s="41"/>
      <c r="H32" s="41"/>
      <c r="I32" s="41"/>
      <c r="J32" s="41"/>
      <c r="K32" s="41"/>
      <c r="L32" s="41"/>
      <c r="M32" s="41"/>
      <c r="N32" s="41"/>
      <c r="O32" s="41"/>
      <c r="P32" s="42"/>
      <c r="Q32" s="41"/>
      <c r="R32" s="41"/>
      <c r="S32" s="41"/>
      <c r="T32" s="41"/>
      <c r="U32" s="41"/>
      <c r="V32" s="41"/>
      <c r="W32" s="41"/>
      <c r="X32" s="18"/>
    </row>
    <row r="33" spans="1:26" ht="13.5" customHeight="1" x14ac:dyDescent="0.25">
      <c r="A33" s="85"/>
      <c r="B33" s="53">
        <v>17</v>
      </c>
      <c r="C33" s="200" t="s">
        <v>45</v>
      </c>
      <c r="D33" s="200"/>
      <c r="E33" s="200"/>
      <c r="F33" s="201"/>
      <c r="G33" s="57">
        <v>9336762</v>
      </c>
      <c r="H33" s="57">
        <v>0</v>
      </c>
      <c r="I33" s="57">
        <v>9336762</v>
      </c>
      <c r="J33" s="57">
        <v>1470820</v>
      </c>
      <c r="K33" s="57">
        <v>695187</v>
      </c>
      <c r="L33" s="57"/>
      <c r="M33" s="57">
        <v>0</v>
      </c>
      <c r="N33" s="57"/>
      <c r="O33" s="57">
        <v>435336</v>
      </c>
      <c r="P33" s="58">
        <v>0</v>
      </c>
      <c r="Q33" s="57">
        <v>75725</v>
      </c>
      <c r="R33" s="57">
        <v>6225819</v>
      </c>
      <c r="S33" s="57">
        <v>433875</v>
      </c>
      <c r="T33" s="57">
        <v>0</v>
      </c>
      <c r="U33" s="57"/>
      <c r="V33" s="57"/>
      <c r="W33" s="57"/>
      <c r="X33" s="18"/>
    </row>
    <row r="34" spans="1:26" s="23" customFormat="1" ht="13.5" customHeight="1" x14ac:dyDescent="0.25">
      <c r="A34" s="36"/>
      <c r="B34" s="61">
        <v>18</v>
      </c>
      <c r="C34" s="188" t="s">
        <v>46</v>
      </c>
      <c r="D34" s="188"/>
      <c r="E34" s="188"/>
      <c r="F34" s="189"/>
      <c r="G34" s="62">
        <f>IF(COUNT(G29,G33)&gt;0,SUM(G29)-SUM(G33),"NR")</f>
        <v>5608781053</v>
      </c>
      <c r="H34" s="62">
        <f t="shared" ref="H34:V34" si="5">IF(COUNT(H29,H33)&gt;0,SUM(H29)-SUM(H33),"NR")</f>
        <v>0</v>
      </c>
      <c r="I34" s="62">
        <f t="shared" si="5"/>
        <v>5608781053</v>
      </c>
      <c r="J34" s="62">
        <f t="shared" si="5"/>
        <v>201731265</v>
      </c>
      <c r="K34" s="62">
        <f t="shared" si="5"/>
        <v>1288819410</v>
      </c>
      <c r="L34" s="62" t="str">
        <f t="shared" si="5"/>
        <v>NR</v>
      </c>
      <c r="M34" s="62">
        <f t="shared" si="5"/>
        <v>2834</v>
      </c>
      <c r="N34" s="62" t="str">
        <f t="shared" si="5"/>
        <v>NR</v>
      </c>
      <c r="O34" s="62">
        <f t="shared" si="5"/>
        <v>716508714</v>
      </c>
      <c r="P34" s="62">
        <f t="shared" si="5"/>
        <v>593673891</v>
      </c>
      <c r="Q34" s="62">
        <f t="shared" si="5"/>
        <v>210852784</v>
      </c>
      <c r="R34" s="62">
        <f>IF(COUNT(R29,R33)&gt;0,SUM(R29)-SUM(R33),"NR")</f>
        <v>2142500213</v>
      </c>
      <c r="S34" s="62">
        <f t="shared" si="5"/>
        <v>247583175</v>
      </c>
      <c r="T34" s="62">
        <f t="shared" si="5"/>
        <v>207108767</v>
      </c>
      <c r="U34" s="62" t="str">
        <f t="shared" si="5"/>
        <v>NR</v>
      </c>
      <c r="V34" s="62" t="str">
        <f t="shared" si="5"/>
        <v>NR</v>
      </c>
      <c r="W34" s="62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6"/>
      <c r="B35" s="61">
        <v>19</v>
      </c>
      <c r="C35" s="188" t="s">
        <v>47</v>
      </c>
      <c r="D35" s="188"/>
      <c r="E35" s="188"/>
      <c r="F35" s="189"/>
      <c r="G35" s="86"/>
      <c r="H35" s="86"/>
      <c r="I35" s="86"/>
      <c r="J35" s="86"/>
      <c r="K35" s="86"/>
      <c r="L35" s="86"/>
      <c r="M35" s="86"/>
      <c r="N35" s="86"/>
      <c r="O35" s="86"/>
      <c r="P35" s="87"/>
      <c r="Q35" s="86"/>
      <c r="R35" s="86"/>
      <c r="S35" s="86"/>
      <c r="T35" s="86"/>
      <c r="U35" s="86"/>
      <c r="V35" s="86"/>
      <c r="W35" s="86"/>
      <c r="X35" s="25"/>
      <c r="Y35" s="26"/>
      <c r="Z35" s="26"/>
    </row>
    <row r="36" spans="1:26" s="22" customFormat="1" ht="13.5" customHeight="1" x14ac:dyDescent="0.25">
      <c r="A36" s="36"/>
      <c r="B36" s="61">
        <v>20</v>
      </c>
      <c r="C36" s="188" t="s">
        <v>48</v>
      </c>
      <c r="D36" s="188"/>
      <c r="E36" s="188"/>
      <c r="F36" s="189"/>
      <c r="G36" s="88">
        <v>158584464</v>
      </c>
      <c r="H36" s="88">
        <v>0</v>
      </c>
      <c r="I36" s="88">
        <v>158584464</v>
      </c>
      <c r="J36" s="88">
        <v>5825624</v>
      </c>
      <c r="K36" s="88">
        <v>39746129</v>
      </c>
      <c r="L36" s="88"/>
      <c r="M36" s="88">
        <v>499</v>
      </c>
      <c r="N36" s="88"/>
      <c r="O36" s="88">
        <v>20529604</v>
      </c>
      <c r="P36" s="89">
        <v>14946707</v>
      </c>
      <c r="Q36" s="88">
        <v>5536397</v>
      </c>
      <c r="R36" s="88">
        <v>58528839</v>
      </c>
      <c r="S36" s="88">
        <v>7034202</v>
      </c>
      <c r="T36" s="88">
        <v>6436463</v>
      </c>
      <c r="U36" s="88"/>
      <c r="V36" s="88"/>
      <c r="W36" s="88"/>
      <c r="X36" s="20"/>
      <c r="Y36" s="21"/>
      <c r="Z36" s="21"/>
    </row>
    <row r="37" spans="1:26" s="22" customFormat="1" ht="13.5" customHeight="1" x14ac:dyDescent="0.25">
      <c r="A37" s="36"/>
      <c r="B37" s="61">
        <v>21</v>
      </c>
      <c r="C37" s="188" t="s">
        <v>49</v>
      </c>
      <c r="D37" s="188"/>
      <c r="E37" s="188"/>
      <c r="F37" s="189"/>
      <c r="G37" s="88">
        <v>500582018</v>
      </c>
      <c r="H37" s="88">
        <v>0</v>
      </c>
      <c r="I37" s="88">
        <v>500582018</v>
      </c>
      <c r="J37" s="88">
        <v>35454641</v>
      </c>
      <c r="K37" s="88">
        <v>101440312</v>
      </c>
      <c r="L37" s="88"/>
      <c r="M37" s="88">
        <v>1666</v>
      </c>
      <c r="N37" s="88"/>
      <c r="O37" s="88">
        <v>48115428</v>
      </c>
      <c r="P37" s="88">
        <v>39060622</v>
      </c>
      <c r="Q37" s="88">
        <v>13631013</v>
      </c>
      <c r="R37" s="88">
        <v>146389612</v>
      </c>
      <c r="S37" s="88">
        <v>16790970</v>
      </c>
      <c r="T37" s="88">
        <v>16259744</v>
      </c>
      <c r="U37" s="88"/>
      <c r="V37" s="88">
        <v>83438010</v>
      </c>
      <c r="W37" s="88"/>
      <c r="X37" s="20"/>
      <c r="Y37" s="21"/>
      <c r="Z37" s="21"/>
    </row>
    <row r="38" spans="1:26" s="22" customFormat="1" ht="13.5" customHeight="1" x14ac:dyDescent="0.25">
      <c r="A38" s="36"/>
      <c r="B38" s="90">
        <v>22</v>
      </c>
      <c r="C38" s="198" t="s">
        <v>50</v>
      </c>
      <c r="D38" s="198"/>
      <c r="E38" s="198"/>
      <c r="F38" s="199"/>
      <c r="G38" s="194">
        <v>7000000</v>
      </c>
      <c r="H38" s="194"/>
      <c r="I38" s="194">
        <v>7000000</v>
      </c>
      <c r="J38" s="194"/>
      <c r="K38" s="194">
        <v>6500000</v>
      </c>
      <c r="L38" s="194"/>
      <c r="M38" s="91"/>
      <c r="N38" s="91"/>
      <c r="O38" s="194"/>
      <c r="P38" s="194"/>
      <c r="Q38" s="194">
        <v>500000</v>
      </c>
      <c r="R38" s="194"/>
      <c r="S38" s="91"/>
      <c r="T38" s="194"/>
      <c r="U38" s="194"/>
      <c r="V38" s="194"/>
      <c r="W38" s="194"/>
      <c r="X38" s="20"/>
      <c r="Y38" s="21"/>
      <c r="Z38" s="21"/>
    </row>
    <row r="39" spans="1:26" s="22" customFormat="1" ht="13.5" customHeight="1" x14ac:dyDescent="0.25">
      <c r="A39" s="36"/>
      <c r="B39" s="53"/>
      <c r="C39" s="51" t="s">
        <v>25</v>
      </c>
      <c r="D39" s="52"/>
      <c r="E39" s="196" t="s">
        <v>51</v>
      </c>
      <c r="F39" s="197"/>
      <c r="G39" s="195"/>
      <c r="H39" s="195"/>
      <c r="I39" s="195"/>
      <c r="J39" s="195"/>
      <c r="K39" s="195"/>
      <c r="L39" s="195"/>
      <c r="M39" s="74"/>
      <c r="N39" s="74"/>
      <c r="O39" s="195"/>
      <c r="P39" s="195"/>
      <c r="Q39" s="195"/>
      <c r="R39" s="195"/>
      <c r="S39" s="74"/>
      <c r="T39" s="195"/>
      <c r="U39" s="195"/>
      <c r="V39" s="195"/>
      <c r="W39" s="195"/>
      <c r="X39" s="20"/>
      <c r="Y39" s="21"/>
      <c r="Z39" s="21"/>
    </row>
    <row r="40" spans="1:26" ht="13.5" customHeight="1" x14ac:dyDescent="0.25">
      <c r="A40" s="76"/>
      <c r="B40" s="77">
        <v>23</v>
      </c>
      <c r="C40" s="159" t="s">
        <v>52</v>
      </c>
      <c r="D40" s="188"/>
      <c r="E40" s="188"/>
      <c r="F40" s="189"/>
      <c r="G40" s="62">
        <f>IF(COUNT(G34:G39)&gt;0,SUM(G34:G39),"NR")</f>
        <v>6274947535</v>
      </c>
      <c r="H40" s="62">
        <f t="shared" ref="H40:W40" si="6">IF(COUNT(H34:H39)&gt;0,SUM(H34:H39),"NR")</f>
        <v>0</v>
      </c>
      <c r="I40" s="62">
        <f t="shared" si="6"/>
        <v>6274947535</v>
      </c>
      <c r="J40" s="62">
        <f t="shared" si="6"/>
        <v>243011530</v>
      </c>
      <c r="K40" s="62">
        <f t="shared" si="6"/>
        <v>1436505851</v>
      </c>
      <c r="L40" s="62" t="str">
        <f t="shared" si="6"/>
        <v>NR</v>
      </c>
      <c r="M40" s="62">
        <f t="shared" si="6"/>
        <v>4999</v>
      </c>
      <c r="N40" s="62" t="str">
        <f t="shared" si="6"/>
        <v>NR</v>
      </c>
      <c r="O40" s="62">
        <f t="shared" si="6"/>
        <v>785153746</v>
      </c>
      <c r="P40" s="62">
        <f t="shared" si="6"/>
        <v>647681220</v>
      </c>
      <c r="Q40" s="62">
        <f t="shared" si="6"/>
        <v>230520194</v>
      </c>
      <c r="R40" s="62">
        <f>IF(COUNT(R34:R39)&gt;0,SUM(R34:R39),"NR")</f>
        <v>2347418664</v>
      </c>
      <c r="S40" s="62">
        <f>IF(COUNT(S34:S39)&gt;0,SUM(S34:S39),"NR")</f>
        <v>271408347</v>
      </c>
      <c r="T40" s="62">
        <f t="shared" si="6"/>
        <v>229804974</v>
      </c>
      <c r="U40" s="62" t="str">
        <f t="shared" si="6"/>
        <v>NR</v>
      </c>
      <c r="V40" s="62">
        <f t="shared" si="6"/>
        <v>83438010</v>
      </c>
      <c r="W40" s="62" t="str">
        <f t="shared" si="6"/>
        <v>NR</v>
      </c>
      <c r="X40" s="18"/>
    </row>
    <row r="41" spans="1:26" ht="13.5" customHeight="1" x14ac:dyDescent="0.25">
      <c r="A41" s="48"/>
      <c r="B41" s="56">
        <v>24</v>
      </c>
      <c r="C41" s="159" t="s">
        <v>53</v>
      </c>
      <c r="D41" s="188"/>
      <c r="E41" s="188"/>
      <c r="F41" s="189"/>
      <c r="G41" s="62">
        <f t="shared" ref="G41:W41" si="7">IF(COUNT(G18,G40)&gt;0,SUM(G18)-SUM(G40),"NR")</f>
        <v>-158497514</v>
      </c>
      <c r="H41" s="62">
        <f t="shared" si="7"/>
        <v>0</v>
      </c>
      <c r="I41" s="62">
        <f t="shared" si="7"/>
        <v>-158497514</v>
      </c>
      <c r="J41" s="62">
        <f t="shared" si="7"/>
        <v>-18761296</v>
      </c>
      <c r="K41" s="62">
        <f t="shared" si="7"/>
        <v>-64770084</v>
      </c>
      <c r="L41" s="62" t="str">
        <f t="shared" si="7"/>
        <v>NR</v>
      </c>
      <c r="M41" s="62">
        <f>IF(COUNT(M18,M40)&gt;0,SUM(M18)-SUM(M40),"NR")</f>
        <v>10436</v>
      </c>
      <c r="N41" s="62" t="str">
        <f>IF(COUNT(N18,N40)&gt;0,SUM(N18)-SUM(N40),"NR")</f>
        <v>NR</v>
      </c>
      <c r="O41" s="62">
        <f t="shared" si="7"/>
        <v>12537008</v>
      </c>
      <c r="P41" s="62">
        <f t="shared" si="7"/>
        <v>-14369980</v>
      </c>
      <c r="Q41" s="62">
        <f t="shared" si="7"/>
        <v>-15293765</v>
      </c>
      <c r="R41" s="62">
        <f>IF(COUNT(R18,R40)&gt;0,SUM(R18)-SUM(R40),"NR")</f>
        <v>-3575042</v>
      </c>
      <c r="S41" s="62">
        <f>IF(COUNT(S18,S40)&gt;0,SUM(S18)-SUM(S40),"NR")</f>
        <v>2545243</v>
      </c>
      <c r="T41" s="62">
        <f t="shared" si="7"/>
        <v>26617976</v>
      </c>
      <c r="U41" s="62" t="str">
        <f t="shared" si="7"/>
        <v>NR</v>
      </c>
      <c r="V41" s="62">
        <f t="shared" si="7"/>
        <v>-83438010</v>
      </c>
      <c r="W41" s="62" t="str">
        <f t="shared" si="7"/>
        <v>NR</v>
      </c>
      <c r="X41" s="18"/>
    </row>
    <row r="42" spans="1:26" ht="13.5" customHeight="1" x14ac:dyDescent="0.25">
      <c r="A42" s="48"/>
      <c r="B42" s="56">
        <v>25</v>
      </c>
      <c r="C42" s="159" t="s">
        <v>54</v>
      </c>
      <c r="D42" s="188"/>
      <c r="E42" s="188"/>
      <c r="F42" s="189"/>
      <c r="G42" s="57">
        <v>65472695</v>
      </c>
      <c r="H42" s="57">
        <v>0</v>
      </c>
      <c r="I42" s="57">
        <v>65472695</v>
      </c>
      <c r="J42" s="57">
        <v>6187253</v>
      </c>
      <c r="K42" s="57">
        <v>1321655</v>
      </c>
      <c r="L42" s="57"/>
      <c r="M42" s="57"/>
      <c r="N42" s="57"/>
      <c r="O42" s="57">
        <v>14132291</v>
      </c>
      <c r="P42" s="58">
        <v>7908964</v>
      </c>
      <c r="Q42" s="57">
        <v>1115958</v>
      </c>
      <c r="R42" s="57">
        <v>31050903</v>
      </c>
      <c r="S42" s="57"/>
      <c r="T42" s="57">
        <v>3755671</v>
      </c>
      <c r="U42" s="57"/>
      <c r="V42" s="57"/>
      <c r="W42" s="57"/>
      <c r="X42" s="18"/>
    </row>
    <row r="43" spans="1:26" ht="13.5" customHeight="1" x14ac:dyDescent="0.25">
      <c r="A43" s="48"/>
      <c r="B43" s="56">
        <v>26</v>
      </c>
      <c r="C43" s="159" t="s">
        <v>107</v>
      </c>
      <c r="D43" s="188"/>
      <c r="E43" s="188"/>
      <c r="F43" s="189"/>
      <c r="G43" s="57">
        <v>-8373591</v>
      </c>
      <c r="H43" s="57">
        <v>0</v>
      </c>
      <c r="I43" s="57">
        <v>-8373591</v>
      </c>
      <c r="J43" s="57">
        <v>-791315</v>
      </c>
      <c r="K43" s="57">
        <v>-169032</v>
      </c>
      <c r="L43" s="57"/>
      <c r="M43" s="57"/>
      <c r="N43" s="57"/>
      <c r="O43" s="57">
        <v>-1807441</v>
      </c>
      <c r="P43" s="58">
        <v>-1011512</v>
      </c>
      <c r="Q43" s="57">
        <v>-142725</v>
      </c>
      <c r="R43" s="57">
        <v>-3971237</v>
      </c>
      <c r="S43" s="57"/>
      <c r="T43" s="57">
        <v>-480329</v>
      </c>
      <c r="U43" s="57"/>
      <c r="V43" s="57"/>
      <c r="W43" s="57"/>
    </row>
    <row r="44" spans="1:26" ht="13.5" customHeight="1" x14ac:dyDescent="0.25">
      <c r="A44" s="48"/>
      <c r="B44" s="56">
        <v>27</v>
      </c>
      <c r="C44" s="159" t="s">
        <v>55</v>
      </c>
      <c r="D44" s="188"/>
      <c r="E44" s="188"/>
      <c r="F44" s="189"/>
      <c r="G44" s="62">
        <f>IF(COUNT(G42:G43)&gt;0,SUM(G42:G43),"NR")</f>
        <v>57099104</v>
      </c>
      <c r="H44" s="62">
        <f t="shared" ref="H44:W44" si="8">IF(COUNT(H42:H43)&gt;0,SUM(H42:H43),"NR")</f>
        <v>0</v>
      </c>
      <c r="I44" s="62">
        <f t="shared" si="8"/>
        <v>57099104</v>
      </c>
      <c r="J44" s="62">
        <f t="shared" si="8"/>
        <v>5395938</v>
      </c>
      <c r="K44" s="62">
        <f t="shared" si="8"/>
        <v>1152623</v>
      </c>
      <c r="L44" s="62" t="str">
        <f t="shared" si="8"/>
        <v>NR</v>
      </c>
      <c r="M44" s="62" t="str">
        <f t="shared" si="8"/>
        <v>NR</v>
      </c>
      <c r="N44" s="62" t="str">
        <f t="shared" si="8"/>
        <v>NR</v>
      </c>
      <c r="O44" s="62">
        <f t="shared" si="8"/>
        <v>12324850</v>
      </c>
      <c r="P44" s="62">
        <f t="shared" si="8"/>
        <v>6897452</v>
      </c>
      <c r="Q44" s="62">
        <f t="shared" si="8"/>
        <v>973233</v>
      </c>
      <c r="R44" s="62">
        <f>IF(COUNT(R42:R43)&gt;0,SUM(R42:R43),"NR")</f>
        <v>27079666</v>
      </c>
      <c r="S44" s="62" t="str">
        <f t="shared" si="8"/>
        <v>NR</v>
      </c>
      <c r="T44" s="62">
        <f t="shared" si="8"/>
        <v>3275342</v>
      </c>
      <c r="U44" s="62" t="str">
        <f t="shared" si="8"/>
        <v>NR</v>
      </c>
      <c r="V44" s="62" t="str">
        <f t="shared" si="8"/>
        <v>NR</v>
      </c>
      <c r="W44" s="62" t="str">
        <f t="shared" si="8"/>
        <v>NR</v>
      </c>
    </row>
    <row r="45" spans="1:26" ht="13.5" customHeight="1" x14ac:dyDescent="0.25">
      <c r="A45" s="48"/>
      <c r="B45" s="78">
        <v>28</v>
      </c>
      <c r="C45" s="190" t="s">
        <v>56</v>
      </c>
      <c r="D45" s="188"/>
      <c r="E45" s="188"/>
      <c r="F45" s="189"/>
      <c r="G45" s="79">
        <v>-753606</v>
      </c>
      <c r="H45" s="79">
        <v>0</v>
      </c>
      <c r="I45" s="79">
        <v>-753606</v>
      </c>
      <c r="J45" s="79">
        <v>-431464</v>
      </c>
      <c r="K45" s="79">
        <v>-180938</v>
      </c>
      <c r="L45" s="79"/>
      <c r="M45" s="79">
        <v>0</v>
      </c>
      <c r="N45" s="79"/>
      <c r="O45" s="79">
        <v>0</v>
      </c>
      <c r="P45" s="80">
        <v>0</v>
      </c>
      <c r="Q45" s="79">
        <v>0</v>
      </c>
      <c r="R45" s="79">
        <v>-141204</v>
      </c>
      <c r="S45" s="79">
        <v>0</v>
      </c>
      <c r="T45" s="79">
        <v>0</v>
      </c>
      <c r="U45" s="79"/>
      <c r="V45" s="79"/>
      <c r="W45" s="79"/>
    </row>
    <row r="46" spans="1:26" ht="13.5" customHeight="1" x14ac:dyDescent="0.25">
      <c r="A46" s="48"/>
      <c r="B46" s="78">
        <v>29</v>
      </c>
      <c r="C46" s="159" t="s">
        <v>57</v>
      </c>
      <c r="D46" s="188"/>
      <c r="E46" s="188"/>
      <c r="F46" s="189"/>
      <c r="G46" s="92">
        <f>G109</f>
        <v>-154803</v>
      </c>
      <c r="H46" s="92">
        <f t="shared" ref="H46:W46" si="9">H109</f>
        <v>0</v>
      </c>
      <c r="I46" s="92">
        <f t="shared" si="9"/>
        <v>-154803</v>
      </c>
      <c r="J46" s="92">
        <f t="shared" si="9"/>
        <v>-4361</v>
      </c>
      <c r="K46" s="92">
        <f t="shared" si="9"/>
        <v>-25292</v>
      </c>
      <c r="L46" s="92">
        <f t="shared" si="9"/>
        <v>0</v>
      </c>
      <c r="M46" s="92">
        <f t="shared" si="9"/>
        <v>0</v>
      </c>
      <c r="N46" s="92">
        <f t="shared" si="9"/>
        <v>0</v>
      </c>
      <c r="O46" s="92">
        <f t="shared" si="9"/>
        <v>-35746</v>
      </c>
      <c r="P46" s="92">
        <f t="shared" si="9"/>
        <v>-11145</v>
      </c>
      <c r="Q46" s="92">
        <f t="shared" si="9"/>
        <v>-4929</v>
      </c>
      <c r="R46" s="92">
        <f>R109</f>
        <v>-47263</v>
      </c>
      <c r="S46" s="92">
        <f>S109</f>
        <v>-20572</v>
      </c>
      <c r="T46" s="92">
        <f t="shared" si="9"/>
        <v>-5495</v>
      </c>
      <c r="U46" s="92" t="str">
        <f t="shared" si="9"/>
        <v>NR</v>
      </c>
      <c r="V46" s="92" t="str">
        <f t="shared" si="9"/>
        <v>NR</v>
      </c>
      <c r="W46" s="92" t="str">
        <f t="shared" si="9"/>
        <v>NR</v>
      </c>
    </row>
    <row r="47" spans="1:26" ht="27" customHeight="1" x14ac:dyDescent="0.25">
      <c r="A47" s="48"/>
      <c r="B47" s="93">
        <v>30</v>
      </c>
      <c r="C47" s="190" t="s">
        <v>58</v>
      </c>
      <c r="D47" s="188"/>
      <c r="E47" s="188"/>
      <c r="F47" s="189"/>
      <c r="G47" s="62">
        <f>IF(COUNT(G41,G44:G46)&gt;0,SUM(G41,G44:G46),"NR")</f>
        <v>-102306819</v>
      </c>
      <c r="H47" s="62">
        <f t="shared" ref="H47:W47" si="10">IF(COUNT(H41,H44:H46)&gt;0,SUM(H41,H44:H46),"NR")</f>
        <v>0</v>
      </c>
      <c r="I47" s="62">
        <f t="shared" si="10"/>
        <v>-102306819</v>
      </c>
      <c r="J47" s="62">
        <f t="shared" si="10"/>
        <v>-13801183</v>
      </c>
      <c r="K47" s="62">
        <f t="shared" si="10"/>
        <v>-63823691</v>
      </c>
      <c r="L47" s="62">
        <f t="shared" si="10"/>
        <v>0</v>
      </c>
      <c r="M47" s="62">
        <f t="shared" si="10"/>
        <v>10436</v>
      </c>
      <c r="N47" s="62">
        <f t="shared" si="10"/>
        <v>0</v>
      </c>
      <c r="O47" s="62">
        <f t="shared" si="10"/>
        <v>24826112</v>
      </c>
      <c r="P47" s="62">
        <f t="shared" si="10"/>
        <v>-7483673</v>
      </c>
      <c r="Q47" s="62">
        <f t="shared" si="10"/>
        <v>-14325461</v>
      </c>
      <c r="R47" s="62">
        <f>IF(COUNT(R41,R44:R46)&gt;0,SUM(R41,R44:R46),"NR")</f>
        <v>23316157</v>
      </c>
      <c r="S47" s="62">
        <f>IF(COUNT(S41,S44:S46)&gt;0,SUM(S41,S44:S46),"NR")</f>
        <v>2524671</v>
      </c>
      <c r="T47" s="62">
        <f t="shared" si="10"/>
        <v>29887823</v>
      </c>
      <c r="U47" s="62" t="str">
        <f t="shared" si="10"/>
        <v>NR</v>
      </c>
      <c r="V47" s="62">
        <f t="shared" si="10"/>
        <v>-83438010</v>
      </c>
      <c r="W47" s="62" t="str">
        <f t="shared" si="10"/>
        <v>NR</v>
      </c>
    </row>
    <row r="48" spans="1:26" ht="13.5" customHeight="1" thickBot="1" x14ac:dyDescent="0.3">
      <c r="A48" s="36"/>
      <c r="B48" s="94">
        <v>31</v>
      </c>
      <c r="C48" s="162" t="s">
        <v>59</v>
      </c>
      <c r="D48" s="167"/>
      <c r="E48" s="167"/>
      <c r="F48" s="168"/>
      <c r="G48" s="95"/>
      <c r="H48" s="95"/>
      <c r="I48" s="95"/>
      <c r="J48" s="95"/>
      <c r="K48" s="95"/>
      <c r="L48" s="95"/>
      <c r="M48" s="95"/>
      <c r="N48" s="95"/>
      <c r="O48" s="95"/>
      <c r="P48" s="96"/>
      <c r="Q48" s="95"/>
      <c r="R48" s="95"/>
      <c r="S48" s="95"/>
      <c r="T48" s="95"/>
      <c r="U48" s="95"/>
      <c r="V48" s="95"/>
      <c r="W48" s="95"/>
    </row>
    <row r="49" spans="1:24" ht="13.5" customHeight="1" thickTop="1" thickBot="1" x14ac:dyDescent="0.3">
      <c r="A49" s="97"/>
      <c r="B49" s="98">
        <v>32</v>
      </c>
      <c r="C49" s="191" t="s">
        <v>60</v>
      </c>
      <c r="D49" s="192"/>
      <c r="E49" s="192"/>
      <c r="F49" s="193"/>
      <c r="G49" s="99">
        <f>IF(COUNT(G47,G48)&gt;0,SUM(G47,-G48),"NR")</f>
        <v>-102306819</v>
      </c>
      <c r="H49" s="99">
        <f t="shared" ref="H49:W49" si="11">IF(COUNT(H47,H48)&gt;0,SUM(H47,-H48),"NR")</f>
        <v>0</v>
      </c>
      <c r="I49" s="99">
        <f t="shared" si="11"/>
        <v>-102306819</v>
      </c>
      <c r="J49" s="99">
        <f t="shared" si="11"/>
        <v>-13801183</v>
      </c>
      <c r="K49" s="99">
        <f t="shared" si="11"/>
        <v>-63823691</v>
      </c>
      <c r="L49" s="99">
        <f t="shared" si="11"/>
        <v>0</v>
      </c>
      <c r="M49" s="99">
        <f t="shared" si="11"/>
        <v>10436</v>
      </c>
      <c r="N49" s="99">
        <f t="shared" si="11"/>
        <v>0</v>
      </c>
      <c r="O49" s="99">
        <f t="shared" si="11"/>
        <v>24826112</v>
      </c>
      <c r="P49" s="99">
        <f t="shared" si="11"/>
        <v>-7483673</v>
      </c>
      <c r="Q49" s="99">
        <f t="shared" si="11"/>
        <v>-14325461</v>
      </c>
      <c r="R49" s="99">
        <f>IF(COUNT(R47,R48)&gt;0,SUM(R47,-R48),"NR")</f>
        <v>23316157</v>
      </c>
      <c r="S49" s="99">
        <f t="shared" si="11"/>
        <v>2524671</v>
      </c>
      <c r="T49" s="99">
        <f t="shared" si="11"/>
        <v>29887823</v>
      </c>
      <c r="U49" s="99" t="str">
        <f t="shared" si="11"/>
        <v>NR</v>
      </c>
      <c r="V49" s="99">
        <f t="shared" si="11"/>
        <v>-83438010</v>
      </c>
      <c r="W49" s="99" t="str">
        <f t="shared" si="11"/>
        <v>NR</v>
      </c>
    </row>
    <row r="50" spans="1:24" x14ac:dyDescent="0.25">
      <c r="A50" s="45"/>
      <c r="B50" s="45"/>
      <c r="C50" s="45"/>
      <c r="D50" s="45"/>
      <c r="E50" s="45"/>
      <c r="F50" s="45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</row>
    <row r="51" spans="1:24" x14ac:dyDescent="0.25">
      <c r="A51" s="45"/>
      <c r="B51" s="45"/>
      <c r="C51" s="45"/>
      <c r="D51" s="45"/>
      <c r="E51" s="45"/>
      <c r="F51" s="45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</row>
    <row r="52" spans="1:24" x14ac:dyDescent="0.25">
      <c r="A52" s="45"/>
      <c r="B52" s="45"/>
      <c r="C52" s="45"/>
      <c r="D52" s="45"/>
      <c r="E52" s="45"/>
      <c r="F52" s="45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</row>
    <row r="53" spans="1:24" x14ac:dyDescent="0.25">
      <c r="A53" s="45"/>
      <c r="B53" s="45"/>
      <c r="C53" s="45"/>
      <c r="D53" s="45"/>
      <c r="E53" s="45"/>
      <c r="F53" s="45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</row>
    <row r="54" spans="1:24" x14ac:dyDescent="0.25">
      <c r="A54" s="45"/>
      <c r="B54" s="45"/>
      <c r="C54" s="45"/>
      <c r="D54" s="45"/>
      <c r="E54" s="45"/>
      <c r="F54" s="45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</row>
    <row r="55" spans="1:24" ht="15.75" thickBot="1" x14ac:dyDescent="0.3">
      <c r="A55" s="45"/>
      <c r="B55" s="45"/>
      <c r="C55" s="45"/>
      <c r="D55" s="45"/>
      <c r="E55" s="45"/>
      <c r="F55" s="45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</row>
    <row r="56" spans="1:24" ht="13.5" customHeight="1" thickBot="1" x14ac:dyDescent="0.3">
      <c r="A56" s="101"/>
      <c r="B56" s="102"/>
      <c r="C56" s="102"/>
      <c r="D56" s="102"/>
      <c r="E56" s="102"/>
      <c r="F56" s="103"/>
      <c r="G56" s="104">
        <v>1</v>
      </c>
      <c r="H56" s="105">
        <v>2</v>
      </c>
      <c r="I56" s="105">
        <v>3</v>
      </c>
      <c r="J56" s="105">
        <v>4</v>
      </c>
      <c r="K56" s="105">
        <v>5</v>
      </c>
      <c r="L56" s="105">
        <v>6</v>
      </c>
      <c r="M56" s="104">
        <v>7</v>
      </c>
      <c r="N56" s="105">
        <v>8</v>
      </c>
      <c r="O56" s="105">
        <v>9</v>
      </c>
      <c r="P56" s="105">
        <v>10</v>
      </c>
      <c r="Q56" s="105">
        <v>11</v>
      </c>
      <c r="R56" s="105">
        <v>12</v>
      </c>
      <c r="S56" s="104">
        <v>13</v>
      </c>
      <c r="T56" s="105">
        <v>14</v>
      </c>
      <c r="U56" s="105">
        <v>15</v>
      </c>
      <c r="V56" s="105">
        <v>16</v>
      </c>
      <c r="W56" s="105">
        <v>17</v>
      </c>
    </row>
    <row r="57" spans="1:24" ht="13.5" customHeight="1" thickBot="1" x14ac:dyDescent="0.3">
      <c r="A57" s="106"/>
      <c r="B57" s="107"/>
      <c r="C57" s="108"/>
      <c r="D57" s="109"/>
      <c r="E57" s="109"/>
      <c r="F57" s="110"/>
      <c r="G57" s="186" t="s">
        <v>5</v>
      </c>
      <c r="H57" s="181" t="s">
        <v>6</v>
      </c>
      <c r="I57" s="181" t="s">
        <v>7</v>
      </c>
      <c r="J57" s="181" t="s">
        <v>8</v>
      </c>
      <c r="K57" s="181" t="s">
        <v>9</v>
      </c>
      <c r="L57" s="181" t="s">
        <v>10</v>
      </c>
      <c r="M57" s="33"/>
      <c r="N57" s="33"/>
      <c r="O57" s="181" t="s">
        <v>11</v>
      </c>
      <c r="P57" s="181" t="s">
        <v>12</v>
      </c>
      <c r="Q57" s="181" t="s">
        <v>13</v>
      </c>
      <c r="R57" s="181" t="s">
        <v>14</v>
      </c>
      <c r="S57" s="33"/>
      <c r="T57" s="183" t="s">
        <v>16</v>
      </c>
      <c r="U57" s="185" t="s">
        <v>17</v>
      </c>
      <c r="V57" s="111" t="s">
        <v>18</v>
      </c>
      <c r="W57" s="181" t="s">
        <v>19</v>
      </c>
    </row>
    <row r="58" spans="1:24" ht="39" customHeight="1" thickBot="1" x14ac:dyDescent="0.3">
      <c r="A58" s="28" t="s">
        <v>61</v>
      </c>
      <c r="B58" s="112"/>
      <c r="C58" s="113"/>
      <c r="D58" s="45"/>
      <c r="E58" s="45"/>
      <c r="F58" s="114"/>
      <c r="G58" s="187"/>
      <c r="H58" s="182"/>
      <c r="I58" s="182"/>
      <c r="J58" s="182"/>
      <c r="K58" s="182"/>
      <c r="L58" s="182"/>
      <c r="M58" s="35" t="s">
        <v>20</v>
      </c>
      <c r="N58" s="35" t="s">
        <v>21</v>
      </c>
      <c r="O58" s="182"/>
      <c r="P58" s="182"/>
      <c r="Q58" s="182"/>
      <c r="R58" s="182"/>
      <c r="S58" s="35" t="s">
        <v>15</v>
      </c>
      <c r="T58" s="184"/>
      <c r="U58" s="182"/>
      <c r="V58" s="29" t="str">
        <f>IF(ISBLANK(V8),"",V8)</f>
        <v>Business Development &amp; UCare Foundation Contribution</v>
      </c>
      <c r="W58" s="182"/>
    </row>
    <row r="59" spans="1:24" ht="13.5" customHeight="1" thickBot="1" x14ac:dyDescent="0.3">
      <c r="A59" s="30" t="s">
        <v>62</v>
      </c>
      <c r="B59" s="112"/>
      <c r="C59" s="113"/>
      <c r="D59" s="45"/>
      <c r="E59" s="45"/>
      <c r="F59" s="114"/>
      <c r="G59" s="115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</row>
    <row r="60" spans="1:24" ht="13.5" customHeight="1" thickBot="1" x14ac:dyDescent="0.3">
      <c r="A60" s="117"/>
      <c r="B60" s="118" t="s">
        <v>63</v>
      </c>
      <c r="C60" s="172" t="s">
        <v>114</v>
      </c>
      <c r="D60" s="175"/>
      <c r="E60" s="175"/>
      <c r="F60" s="176"/>
      <c r="G60" s="55">
        <v>200507</v>
      </c>
      <c r="H60" s="54"/>
      <c r="I60" s="54">
        <v>200507</v>
      </c>
      <c r="J60" s="54">
        <v>7738</v>
      </c>
      <c r="K60" s="54">
        <v>44878</v>
      </c>
      <c r="L60" s="54"/>
      <c r="M60" s="54"/>
      <c r="N60" s="54"/>
      <c r="O60" s="54">
        <v>26097</v>
      </c>
      <c r="P60" s="54">
        <v>20719</v>
      </c>
      <c r="Q60" s="54">
        <v>7041</v>
      </c>
      <c r="R60" s="54">
        <v>76682</v>
      </c>
      <c r="S60" s="54">
        <v>8963</v>
      </c>
      <c r="T60" s="54">
        <v>8389</v>
      </c>
      <c r="U60" s="54"/>
      <c r="V60" s="54"/>
      <c r="W60" s="54"/>
      <c r="X60" s="9" t="b">
        <f>NOT(ISBLANK(C60))</f>
        <v>1</v>
      </c>
    </row>
    <row r="61" spans="1:24" ht="13.5" customHeight="1" thickBot="1" x14ac:dyDescent="0.3">
      <c r="A61" s="117"/>
      <c r="B61" s="119" t="s">
        <v>64</v>
      </c>
      <c r="C61" s="156"/>
      <c r="D61" s="157"/>
      <c r="E61" s="157"/>
      <c r="F61" s="158"/>
      <c r="G61" s="5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4" ht="13.5" customHeight="1" thickBot="1" x14ac:dyDescent="0.3">
      <c r="A62" s="117"/>
      <c r="B62" s="120" t="s">
        <v>65</v>
      </c>
      <c r="C62" s="156"/>
      <c r="D62" s="157"/>
      <c r="E62" s="157"/>
      <c r="F62" s="158"/>
      <c r="G62" s="5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4" ht="13.5" customHeight="1" thickBot="1" x14ac:dyDescent="0.3">
      <c r="A63" s="117"/>
      <c r="B63" s="119" t="s">
        <v>66</v>
      </c>
      <c r="C63" s="156"/>
      <c r="D63" s="157"/>
      <c r="E63" s="157"/>
      <c r="F63" s="158"/>
      <c r="G63" s="5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4" ht="13.5" customHeight="1" thickBot="1" x14ac:dyDescent="0.3">
      <c r="A64" s="117"/>
      <c r="B64" s="119" t="s">
        <v>67</v>
      </c>
      <c r="C64" s="156"/>
      <c r="D64" s="157"/>
      <c r="E64" s="157"/>
      <c r="F64" s="158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4" ht="13.5" customHeight="1" thickBot="1" x14ac:dyDescent="0.3">
      <c r="A65" s="117"/>
      <c r="B65" s="120" t="s">
        <v>68</v>
      </c>
      <c r="C65" s="156"/>
      <c r="D65" s="157"/>
      <c r="E65" s="157"/>
      <c r="F65" s="158"/>
      <c r="G65" s="5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4" ht="13.5" customHeight="1" thickBot="1" x14ac:dyDescent="0.3">
      <c r="A66" s="117"/>
      <c r="B66" s="119" t="s">
        <v>69</v>
      </c>
      <c r="C66" s="156"/>
      <c r="D66" s="157"/>
      <c r="E66" s="157"/>
      <c r="F66" s="158"/>
      <c r="G66" s="5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4" ht="13.5" customHeight="1" thickBot="1" x14ac:dyDescent="0.3">
      <c r="A67" s="117"/>
      <c r="B67" s="119" t="s">
        <v>70</v>
      </c>
      <c r="C67" s="156"/>
      <c r="D67" s="165"/>
      <c r="E67" s="165"/>
      <c r="F67" s="166"/>
      <c r="G67" s="5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9" t="b">
        <f>NOT(ISBLANK(C67))</f>
        <v>0</v>
      </c>
    </row>
    <row r="68" spans="1:24" ht="13.5" customHeight="1" thickBot="1" x14ac:dyDescent="0.3">
      <c r="A68" s="117"/>
      <c r="B68" s="119" t="s">
        <v>71</v>
      </c>
      <c r="C68" s="156"/>
      <c r="D68" s="165"/>
      <c r="E68" s="165"/>
      <c r="F68" s="166"/>
      <c r="G68" s="5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9" t="b">
        <f>NOT(ISBLANK(C68))</f>
        <v>0</v>
      </c>
    </row>
    <row r="69" spans="1:24" ht="13.5" customHeight="1" thickBot="1" x14ac:dyDescent="0.3">
      <c r="A69" s="117"/>
      <c r="B69" s="121" t="s">
        <v>72</v>
      </c>
      <c r="C69" s="162" t="s">
        <v>73</v>
      </c>
      <c r="D69" s="167"/>
      <c r="E69" s="167"/>
      <c r="F69" s="168"/>
      <c r="G69" s="5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9" t="b">
        <f>NOT(ISBLANK(C69))</f>
        <v>1</v>
      </c>
    </row>
    <row r="70" spans="1:24" ht="13.5" customHeight="1" thickTop="1" thickBot="1" x14ac:dyDescent="0.3">
      <c r="A70" s="117"/>
      <c r="B70" s="122" t="s">
        <v>74</v>
      </c>
      <c r="C70" s="178" t="s">
        <v>75</v>
      </c>
      <c r="D70" s="179"/>
      <c r="E70" s="179"/>
      <c r="F70" s="180"/>
      <c r="G70" s="123">
        <f t="shared" ref="G70:W70" si="12">IF(COUNT(G60:G69)&gt;0,SUM(G60:G69),"NR")</f>
        <v>200507</v>
      </c>
      <c r="H70" s="65" t="str">
        <f t="shared" si="12"/>
        <v>NR</v>
      </c>
      <c r="I70" s="65">
        <f t="shared" si="12"/>
        <v>200507</v>
      </c>
      <c r="J70" s="65">
        <f t="shared" si="12"/>
        <v>7738</v>
      </c>
      <c r="K70" s="65">
        <f t="shared" si="12"/>
        <v>44878</v>
      </c>
      <c r="L70" s="65" t="str">
        <f t="shared" si="12"/>
        <v>NR</v>
      </c>
      <c r="M70" s="65" t="str">
        <f t="shared" si="12"/>
        <v>NR</v>
      </c>
      <c r="N70" s="65" t="str">
        <f t="shared" si="12"/>
        <v>NR</v>
      </c>
      <c r="O70" s="65">
        <f t="shared" si="12"/>
        <v>26097</v>
      </c>
      <c r="P70" s="65">
        <f t="shared" si="12"/>
        <v>20719</v>
      </c>
      <c r="Q70" s="65">
        <f t="shared" si="12"/>
        <v>7041</v>
      </c>
      <c r="R70" s="65">
        <f>IF(COUNT(R60:R69)&gt;0,SUM(R60:R69),"NR")</f>
        <v>76682</v>
      </c>
      <c r="S70" s="65">
        <f t="shared" si="12"/>
        <v>8963</v>
      </c>
      <c r="T70" s="65">
        <f t="shared" si="12"/>
        <v>8389</v>
      </c>
      <c r="U70" s="65" t="str">
        <f t="shared" si="12"/>
        <v>NR</v>
      </c>
      <c r="V70" s="65" t="str">
        <f t="shared" si="12"/>
        <v>NR</v>
      </c>
      <c r="W70" s="65" t="str">
        <f t="shared" si="12"/>
        <v>NR</v>
      </c>
    </row>
    <row r="71" spans="1:24" ht="13.5" customHeight="1" thickBot="1" x14ac:dyDescent="0.3">
      <c r="A71" s="117"/>
      <c r="B71" s="124"/>
      <c r="C71" s="125"/>
      <c r="D71" s="125"/>
      <c r="E71" s="125"/>
      <c r="F71" s="126"/>
      <c r="G71" s="127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</row>
    <row r="72" spans="1:24" ht="13.5" customHeight="1" thickBot="1" x14ac:dyDescent="0.3">
      <c r="A72" s="30" t="s">
        <v>76</v>
      </c>
      <c r="B72" s="112"/>
      <c r="C72" s="113"/>
      <c r="D72" s="45"/>
      <c r="E72" s="45"/>
      <c r="F72" s="114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</row>
    <row r="73" spans="1:24" ht="13.5" customHeight="1" thickBot="1" x14ac:dyDescent="0.3">
      <c r="A73" s="117"/>
      <c r="B73" s="118" t="s">
        <v>77</v>
      </c>
      <c r="C73" s="172"/>
      <c r="D73" s="175"/>
      <c r="E73" s="175"/>
      <c r="F73" s="176"/>
      <c r="G73" s="55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9" t="b">
        <f>NOT(ISBLANK(C73))</f>
        <v>0</v>
      </c>
    </row>
    <row r="74" spans="1:24" ht="13.5" customHeight="1" thickBot="1" x14ac:dyDescent="0.3">
      <c r="A74" s="117"/>
      <c r="B74" s="120" t="s">
        <v>78</v>
      </c>
      <c r="C74" s="156"/>
      <c r="D74" s="165"/>
      <c r="E74" s="165"/>
      <c r="F74" s="166"/>
      <c r="G74" s="5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9" t="b">
        <f>NOT(ISBLANK(C74))</f>
        <v>0</v>
      </c>
    </row>
    <row r="75" spans="1:24" ht="13.5" customHeight="1" thickBot="1" x14ac:dyDescent="0.3">
      <c r="A75" s="117"/>
      <c r="B75" s="120" t="s">
        <v>79</v>
      </c>
      <c r="C75" s="156"/>
      <c r="D75" s="165"/>
      <c r="E75" s="165"/>
      <c r="F75" s="166"/>
      <c r="G75" s="55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9" t="b">
        <f>NOT(ISBLANK(C75))</f>
        <v>0</v>
      </c>
    </row>
    <row r="76" spans="1:24" ht="13.5" customHeight="1" thickBot="1" x14ac:dyDescent="0.3">
      <c r="A76" s="117"/>
      <c r="B76" s="121" t="s">
        <v>80</v>
      </c>
      <c r="C76" s="162" t="s">
        <v>81</v>
      </c>
      <c r="D76" s="167"/>
      <c r="E76" s="167"/>
      <c r="F76" s="168"/>
      <c r="G76" s="55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9" t="b">
        <f>NOT(ISBLANK(C76))</f>
        <v>1</v>
      </c>
    </row>
    <row r="77" spans="1:24" ht="13.5" customHeight="1" thickTop="1" thickBot="1" x14ac:dyDescent="0.3">
      <c r="A77" s="117"/>
      <c r="B77" s="122" t="s">
        <v>82</v>
      </c>
      <c r="C77" s="177" t="s">
        <v>83</v>
      </c>
      <c r="D77" s="170"/>
      <c r="E77" s="170"/>
      <c r="F77" s="171"/>
      <c r="G77" s="130" t="str">
        <f>IF(COUNT(G73:G76)&gt;0,SUM(G73:G76),"NR")</f>
        <v>NR</v>
      </c>
      <c r="H77" s="64" t="str">
        <f t="shared" ref="H77:W77" si="13">IF(COUNT(H73:H76)&gt;0,SUM(H73:H76),"NR")</f>
        <v>NR</v>
      </c>
      <c r="I77" s="64" t="str">
        <f t="shared" si="13"/>
        <v>NR</v>
      </c>
      <c r="J77" s="64" t="str">
        <f t="shared" si="13"/>
        <v>NR</v>
      </c>
      <c r="K77" s="64" t="str">
        <f t="shared" si="13"/>
        <v>NR</v>
      </c>
      <c r="L77" s="64" t="str">
        <f t="shared" si="13"/>
        <v>NR</v>
      </c>
      <c r="M77" s="64" t="str">
        <f t="shared" si="13"/>
        <v>NR</v>
      </c>
      <c r="N77" s="64" t="str">
        <f t="shared" si="13"/>
        <v>NR</v>
      </c>
      <c r="O77" s="64" t="str">
        <f t="shared" si="13"/>
        <v>NR</v>
      </c>
      <c r="P77" s="64" t="str">
        <f t="shared" si="13"/>
        <v>NR</v>
      </c>
      <c r="Q77" s="64" t="str">
        <f t="shared" si="13"/>
        <v>NR</v>
      </c>
      <c r="R77" s="64" t="str">
        <f>IF(COUNT(R73:R76)&gt;0,SUM(R73:R76),"NR")</f>
        <v>NR</v>
      </c>
      <c r="S77" s="64" t="str">
        <f t="shared" si="13"/>
        <v>NR</v>
      </c>
      <c r="T77" s="64" t="str">
        <f t="shared" si="13"/>
        <v>NR</v>
      </c>
      <c r="U77" s="64" t="str">
        <f t="shared" si="13"/>
        <v>NR</v>
      </c>
      <c r="V77" s="64" t="str">
        <f t="shared" si="13"/>
        <v>NR</v>
      </c>
      <c r="W77" s="64" t="str">
        <f t="shared" si="13"/>
        <v>NR</v>
      </c>
    </row>
    <row r="78" spans="1:24" ht="13.5" customHeight="1" thickBot="1" x14ac:dyDescent="0.3">
      <c r="A78" s="117"/>
      <c r="B78" s="131"/>
      <c r="C78" s="132"/>
      <c r="D78" s="125"/>
      <c r="E78" s="125"/>
      <c r="F78" s="126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</row>
    <row r="79" spans="1:24" ht="13.5" customHeight="1" thickBot="1" x14ac:dyDescent="0.3">
      <c r="A79" s="31" t="s">
        <v>84</v>
      </c>
      <c r="B79" s="125"/>
      <c r="C79" s="125"/>
      <c r="D79" s="125"/>
      <c r="E79" s="125"/>
      <c r="F79" s="126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9" t="b">
        <f>NOT(ISBLANK(C79))</f>
        <v>0</v>
      </c>
    </row>
    <row r="80" spans="1:24" ht="13.5" customHeight="1" thickBot="1" x14ac:dyDescent="0.3">
      <c r="A80" s="117"/>
      <c r="B80" s="119" t="s">
        <v>85</v>
      </c>
      <c r="C80" s="172"/>
      <c r="D80" s="175"/>
      <c r="E80" s="175"/>
      <c r="F80" s="176"/>
      <c r="G80" s="55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9" t="b">
        <f>NOT(ISBLANK(C80))</f>
        <v>0</v>
      </c>
    </row>
    <row r="81" spans="1:24" ht="13.5" customHeight="1" thickBot="1" x14ac:dyDescent="0.3">
      <c r="A81" s="117"/>
      <c r="B81" s="119" t="s">
        <v>86</v>
      </c>
      <c r="C81" s="156"/>
      <c r="D81" s="157"/>
      <c r="E81" s="157"/>
      <c r="F81" s="158"/>
      <c r="G81" s="55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4" ht="13.5" customHeight="1" thickBot="1" x14ac:dyDescent="0.3">
      <c r="A82" s="117"/>
      <c r="B82" s="119" t="s">
        <v>87</v>
      </c>
      <c r="C82" s="156"/>
      <c r="D82" s="157"/>
      <c r="E82" s="157"/>
      <c r="F82" s="158"/>
      <c r="G82" s="55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4" ht="13.5" customHeight="1" thickBot="1" x14ac:dyDescent="0.3">
      <c r="A83" s="117"/>
      <c r="B83" s="119" t="s">
        <v>88</v>
      </c>
      <c r="C83" s="156"/>
      <c r="D83" s="157"/>
      <c r="E83" s="157"/>
      <c r="F83" s="158"/>
      <c r="G83" s="55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4" ht="13.5" customHeight="1" thickBot="1" x14ac:dyDescent="0.3">
      <c r="A84" s="117"/>
      <c r="B84" s="119" t="s">
        <v>89</v>
      </c>
      <c r="C84" s="156"/>
      <c r="D84" s="157"/>
      <c r="E84" s="157"/>
      <c r="F84" s="158"/>
      <c r="G84" s="55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4" ht="13.5" customHeight="1" thickBot="1" x14ac:dyDescent="0.3">
      <c r="A85" s="117"/>
      <c r="B85" s="119" t="s">
        <v>90</v>
      </c>
      <c r="C85" s="156"/>
      <c r="D85" s="157"/>
      <c r="E85" s="157"/>
      <c r="F85" s="158"/>
      <c r="G85" s="55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4" ht="13.5" customHeight="1" thickBot="1" x14ac:dyDescent="0.3">
      <c r="A86" s="117"/>
      <c r="B86" s="119" t="s">
        <v>91</v>
      </c>
      <c r="C86" s="156"/>
      <c r="D86" s="157"/>
      <c r="E86" s="157"/>
      <c r="F86" s="158"/>
      <c r="G86" s="55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4" ht="13.5" customHeight="1" thickBot="1" x14ac:dyDescent="0.3">
      <c r="A87" s="117"/>
      <c r="B87" s="119" t="s">
        <v>92</v>
      </c>
      <c r="C87" s="156"/>
      <c r="D87" s="165"/>
      <c r="E87" s="165"/>
      <c r="F87" s="166"/>
      <c r="G87" s="55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9" t="b">
        <f>NOT(ISBLANK(C87))</f>
        <v>0</v>
      </c>
    </row>
    <row r="88" spans="1:24" ht="13.5" customHeight="1" thickBot="1" x14ac:dyDescent="0.3">
      <c r="A88" s="117"/>
      <c r="B88" s="119" t="s">
        <v>93</v>
      </c>
      <c r="C88" s="156"/>
      <c r="D88" s="165"/>
      <c r="E88" s="165"/>
      <c r="F88" s="166"/>
      <c r="G88" s="55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9" t="b">
        <f>NOT(ISBLANK(C88))</f>
        <v>0</v>
      </c>
    </row>
    <row r="89" spans="1:24" ht="13.5" customHeight="1" thickBot="1" x14ac:dyDescent="0.3">
      <c r="A89" s="117"/>
      <c r="B89" s="121" t="s">
        <v>94</v>
      </c>
      <c r="C89" s="162" t="s">
        <v>95</v>
      </c>
      <c r="D89" s="167"/>
      <c r="E89" s="167"/>
      <c r="F89" s="168"/>
      <c r="G89" s="55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9" t="b">
        <f>NOT(ISBLANK(C89))</f>
        <v>1</v>
      </c>
    </row>
    <row r="90" spans="1:24" ht="13.5" customHeight="1" thickTop="1" thickBot="1" x14ac:dyDescent="0.3">
      <c r="A90" s="117"/>
      <c r="B90" s="122" t="s">
        <v>96</v>
      </c>
      <c r="C90" s="169" t="s">
        <v>97</v>
      </c>
      <c r="D90" s="170"/>
      <c r="E90" s="170"/>
      <c r="F90" s="171"/>
      <c r="G90" s="130" t="str">
        <f>IF(COUNT(G80:G89)&gt;0,SUM(G80:G89),"NR")</f>
        <v>NR</v>
      </c>
      <c r="H90" s="64" t="str">
        <f t="shared" ref="H90:W90" si="14">IF(COUNT(H80:H89)&gt;0,SUM(H80:H89),"NR")</f>
        <v>NR</v>
      </c>
      <c r="I90" s="64" t="str">
        <f t="shared" si="14"/>
        <v>NR</v>
      </c>
      <c r="J90" s="64" t="str">
        <f t="shared" si="14"/>
        <v>NR</v>
      </c>
      <c r="K90" s="64" t="str">
        <f t="shared" si="14"/>
        <v>NR</v>
      </c>
      <c r="L90" s="64" t="str">
        <f t="shared" si="14"/>
        <v>NR</v>
      </c>
      <c r="M90" s="64" t="str">
        <f t="shared" si="14"/>
        <v>NR</v>
      </c>
      <c r="N90" s="64" t="str">
        <f t="shared" si="14"/>
        <v>NR</v>
      </c>
      <c r="O90" s="64" t="str">
        <f t="shared" si="14"/>
        <v>NR</v>
      </c>
      <c r="P90" s="64" t="str">
        <f t="shared" si="14"/>
        <v>NR</v>
      </c>
      <c r="Q90" s="64" t="str">
        <f t="shared" si="14"/>
        <v>NR</v>
      </c>
      <c r="R90" s="64" t="str">
        <f>IF(COUNT(R80:R89)&gt;0,SUM(R80:R89),"NR")</f>
        <v>NR</v>
      </c>
      <c r="S90" s="64" t="str">
        <f t="shared" si="14"/>
        <v>NR</v>
      </c>
      <c r="T90" s="64" t="str">
        <f t="shared" si="14"/>
        <v>NR</v>
      </c>
      <c r="U90" s="64" t="str">
        <f t="shared" si="14"/>
        <v>NR</v>
      </c>
      <c r="V90" s="64" t="str">
        <f t="shared" si="14"/>
        <v>NR</v>
      </c>
      <c r="W90" s="64" t="str">
        <f t="shared" si="14"/>
        <v>NR</v>
      </c>
    </row>
    <row r="91" spans="1:24" ht="13.5" customHeight="1" thickTop="1" thickBot="1" x14ac:dyDescent="0.3">
      <c r="A91" s="117"/>
      <c r="B91" s="133"/>
      <c r="C91" s="134"/>
      <c r="D91" s="45"/>
      <c r="E91" s="45"/>
      <c r="F91" s="114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spans="1:24" ht="13.5" customHeight="1" thickBot="1" x14ac:dyDescent="0.3">
      <c r="A92" s="30" t="s">
        <v>98</v>
      </c>
      <c r="B92" s="137"/>
      <c r="C92" s="138"/>
      <c r="D92" s="45"/>
      <c r="E92" s="45"/>
      <c r="F92" s="114"/>
      <c r="G92" s="139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</row>
    <row r="93" spans="1:24" ht="13.5" customHeight="1" thickBot="1" x14ac:dyDescent="0.3">
      <c r="A93" s="32" t="s">
        <v>99</v>
      </c>
      <c r="B93" s="137"/>
      <c r="C93" s="138"/>
      <c r="D93" s="45"/>
      <c r="E93" s="45"/>
      <c r="F93" s="114"/>
      <c r="G93" s="141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</row>
    <row r="94" spans="1:24" ht="13.5" customHeight="1" thickBot="1" x14ac:dyDescent="0.3">
      <c r="A94" s="117"/>
      <c r="B94" s="118">
        <v>2901</v>
      </c>
      <c r="C94" s="172"/>
      <c r="D94" s="173"/>
      <c r="E94" s="173"/>
      <c r="F94" s="174"/>
      <c r="G94" s="55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9" t="b">
        <f t="shared" ref="X94:X99" si="15">NOT(ISBLANK(C94))</f>
        <v>0</v>
      </c>
    </row>
    <row r="95" spans="1:24" ht="13.5" customHeight="1" thickBot="1" x14ac:dyDescent="0.3">
      <c r="A95" s="117"/>
      <c r="B95" s="120">
        <v>2902</v>
      </c>
      <c r="C95" s="156"/>
      <c r="D95" s="157"/>
      <c r="E95" s="157"/>
      <c r="F95" s="158"/>
      <c r="G95" s="55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9" t="b">
        <f t="shared" si="15"/>
        <v>0</v>
      </c>
    </row>
    <row r="96" spans="1:24" ht="13.5" customHeight="1" thickBot="1" x14ac:dyDescent="0.3">
      <c r="A96" s="117"/>
      <c r="B96" s="120">
        <v>2903</v>
      </c>
      <c r="C96" s="156"/>
      <c r="D96" s="157"/>
      <c r="E96" s="157"/>
      <c r="F96" s="158"/>
      <c r="G96" s="55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9" t="b">
        <f t="shared" si="15"/>
        <v>0</v>
      </c>
    </row>
    <row r="97" spans="1:24" ht="13.5" customHeight="1" thickBot="1" x14ac:dyDescent="0.3">
      <c r="A97" s="117"/>
      <c r="B97" s="119">
        <v>2904</v>
      </c>
      <c r="C97" s="156"/>
      <c r="D97" s="157"/>
      <c r="E97" s="157"/>
      <c r="F97" s="158"/>
      <c r="G97" s="55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9" t="b">
        <f t="shared" si="15"/>
        <v>0</v>
      </c>
    </row>
    <row r="98" spans="1:24" ht="13.5" customHeight="1" thickBot="1" x14ac:dyDescent="0.3">
      <c r="A98" s="117"/>
      <c r="B98" s="120">
        <v>2905</v>
      </c>
      <c r="C98" s="156"/>
      <c r="D98" s="157"/>
      <c r="E98" s="157"/>
      <c r="F98" s="158"/>
      <c r="G98" s="55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9" t="b">
        <f t="shared" si="15"/>
        <v>0</v>
      </c>
    </row>
    <row r="99" spans="1:24" ht="13.5" customHeight="1" thickBot="1" x14ac:dyDescent="0.3">
      <c r="A99" s="117"/>
      <c r="B99" s="120">
        <v>2918</v>
      </c>
      <c r="C99" s="159" t="s">
        <v>100</v>
      </c>
      <c r="D99" s="160"/>
      <c r="E99" s="160"/>
      <c r="F99" s="161"/>
      <c r="G99" s="55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9" t="b">
        <f t="shared" si="15"/>
        <v>1</v>
      </c>
    </row>
    <row r="100" spans="1:24" ht="13.5" customHeight="1" thickBot="1" x14ac:dyDescent="0.3">
      <c r="A100" s="117"/>
      <c r="B100" s="119">
        <v>2919</v>
      </c>
      <c r="C100" s="159" t="s">
        <v>101</v>
      </c>
      <c r="D100" s="160"/>
      <c r="E100" s="160"/>
      <c r="F100" s="161"/>
      <c r="G100" s="143" t="str">
        <f t="shared" ref="G100:W100" si="16">IF(COUNT(G94:G99)&gt;0,SUM(G94:G99),"NR")</f>
        <v>NR</v>
      </c>
      <c r="H100" s="62" t="str">
        <f t="shared" si="16"/>
        <v>NR</v>
      </c>
      <c r="I100" s="62" t="str">
        <f t="shared" si="16"/>
        <v>NR</v>
      </c>
      <c r="J100" s="62" t="str">
        <f t="shared" si="16"/>
        <v>NR</v>
      </c>
      <c r="K100" s="62" t="str">
        <f t="shared" si="16"/>
        <v>NR</v>
      </c>
      <c r="L100" s="62" t="str">
        <f t="shared" si="16"/>
        <v>NR</v>
      </c>
      <c r="M100" s="62" t="str">
        <f t="shared" si="16"/>
        <v>NR</v>
      </c>
      <c r="N100" s="62" t="str">
        <f t="shared" si="16"/>
        <v>NR</v>
      </c>
      <c r="O100" s="62" t="str">
        <f t="shared" si="16"/>
        <v>NR</v>
      </c>
      <c r="P100" s="62" t="str">
        <f t="shared" si="16"/>
        <v>NR</v>
      </c>
      <c r="Q100" s="62" t="str">
        <f t="shared" si="16"/>
        <v>NR</v>
      </c>
      <c r="R100" s="62" t="str">
        <f>IF(COUNT(R94:R99)&gt;0,SUM(R94:R99),"NR")</f>
        <v>NR</v>
      </c>
      <c r="S100" s="62" t="str">
        <f t="shared" si="16"/>
        <v>NR</v>
      </c>
      <c r="T100" s="62" t="str">
        <f t="shared" si="16"/>
        <v>NR</v>
      </c>
      <c r="U100" s="62" t="str">
        <f t="shared" si="16"/>
        <v>NR</v>
      </c>
      <c r="V100" s="62" t="str">
        <f t="shared" si="16"/>
        <v>NR</v>
      </c>
      <c r="W100" s="62" t="str">
        <f t="shared" si="16"/>
        <v>NR</v>
      </c>
    </row>
    <row r="101" spans="1:24" ht="13.5" customHeight="1" thickBot="1" x14ac:dyDescent="0.3">
      <c r="A101" s="117" t="s">
        <v>102</v>
      </c>
      <c r="B101" s="144"/>
      <c r="C101" s="145"/>
      <c r="D101" s="146"/>
      <c r="E101" s="146"/>
      <c r="F101" s="147"/>
      <c r="G101" s="141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</row>
    <row r="102" spans="1:24" ht="13.5" customHeight="1" thickBot="1" x14ac:dyDescent="0.3">
      <c r="A102" s="117"/>
      <c r="B102" s="120">
        <v>2921</v>
      </c>
      <c r="C102" s="156" t="s">
        <v>115</v>
      </c>
      <c r="D102" s="157"/>
      <c r="E102" s="157"/>
      <c r="F102" s="158"/>
      <c r="G102" s="55">
        <v>154803</v>
      </c>
      <c r="H102" s="54">
        <v>0</v>
      </c>
      <c r="I102" s="54">
        <v>154803</v>
      </c>
      <c r="J102" s="54">
        <v>4361</v>
      </c>
      <c r="K102" s="54">
        <v>25292</v>
      </c>
      <c r="L102" s="54">
        <v>0</v>
      </c>
      <c r="M102" s="54">
        <v>0</v>
      </c>
      <c r="N102" s="54">
        <v>0</v>
      </c>
      <c r="O102" s="54">
        <v>35746</v>
      </c>
      <c r="P102" s="54">
        <v>11145</v>
      </c>
      <c r="Q102" s="54">
        <v>4929</v>
      </c>
      <c r="R102" s="54">
        <v>47263</v>
      </c>
      <c r="S102" s="54">
        <v>20572</v>
      </c>
      <c r="T102" s="54">
        <v>5495</v>
      </c>
      <c r="U102" s="54"/>
      <c r="V102" s="54"/>
      <c r="W102" s="54"/>
      <c r="X102" s="9" t="b">
        <f t="shared" ref="X102:X107" si="17">NOT(ISBLANK(C102))</f>
        <v>1</v>
      </c>
    </row>
    <row r="103" spans="1:24" ht="13.5" customHeight="1" thickBot="1" x14ac:dyDescent="0.3">
      <c r="A103" s="117"/>
      <c r="B103" s="120">
        <v>2922</v>
      </c>
      <c r="C103" s="156"/>
      <c r="D103" s="157"/>
      <c r="E103" s="157"/>
      <c r="F103" s="158"/>
      <c r="G103" s="55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9" t="b">
        <f t="shared" si="17"/>
        <v>0</v>
      </c>
    </row>
    <row r="104" spans="1:24" ht="13.5" customHeight="1" thickBot="1" x14ac:dyDescent="0.3">
      <c r="A104" s="117"/>
      <c r="B104" s="120">
        <v>2923</v>
      </c>
      <c r="C104" s="156"/>
      <c r="D104" s="157"/>
      <c r="E104" s="157"/>
      <c r="F104" s="158"/>
      <c r="G104" s="55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9" t="b">
        <f t="shared" si="17"/>
        <v>0</v>
      </c>
    </row>
    <row r="105" spans="1:24" ht="13.5" customHeight="1" thickBot="1" x14ac:dyDescent="0.3">
      <c r="A105" s="117"/>
      <c r="B105" s="120">
        <v>2924</v>
      </c>
      <c r="C105" s="156"/>
      <c r="D105" s="157"/>
      <c r="E105" s="157"/>
      <c r="F105" s="158"/>
      <c r="G105" s="55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9" t="b">
        <f t="shared" si="17"/>
        <v>0</v>
      </c>
    </row>
    <row r="106" spans="1:24" ht="13.5" customHeight="1" thickBot="1" x14ac:dyDescent="0.3">
      <c r="A106" s="117"/>
      <c r="B106" s="120">
        <v>2925</v>
      </c>
      <c r="C106" s="156"/>
      <c r="D106" s="157"/>
      <c r="E106" s="157"/>
      <c r="F106" s="158"/>
      <c r="G106" s="55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9" t="b">
        <f t="shared" si="17"/>
        <v>0</v>
      </c>
    </row>
    <row r="107" spans="1:24" ht="13.5" customHeight="1" thickBot="1" x14ac:dyDescent="0.3">
      <c r="A107" s="117"/>
      <c r="B107" s="119">
        <v>2938</v>
      </c>
      <c r="C107" s="159" t="s">
        <v>103</v>
      </c>
      <c r="D107" s="160"/>
      <c r="E107" s="160"/>
      <c r="F107" s="161"/>
      <c r="G107" s="55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9" t="b">
        <f t="shared" si="17"/>
        <v>1</v>
      </c>
    </row>
    <row r="108" spans="1:24" ht="13.5" customHeight="1" thickBot="1" x14ac:dyDescent="0.3">
      <c r="A108" s="117"/>
      <c r="B108" s="120">
        <v>2939</v>
      </c>
      <c r="C108" s="162" t="s">
        <v>104</v>
      </c>
      <c r="D108" s="163"/>
      <c r="E108" s="163"/>
      <c r="F108" s="164"/>
      <c r="G108" s="143">
        <f t="shared" ref="G108:W108" si="18">IF(COUNT(G102:G107)&gt;0,SUM(G102:G107),"NR")</f>
        <v>154803</v>
      </c>
      <c r="H108" s="62">
        <f t="shared" si="18"/>
        <v>0</v>
      </c>
      <c r="I108" s="62">
        <f t="shared" si="18"/>
        <v>154803</v>
      </c>
      <c r="J108" s="62">
        <f t="shared" si="18"/>
        <v>4361</v>
      </c>
      <c r="K108" s="62">
        <f t="shared" si="18"/>
        <v>25292</v>
      </c>
      <c r="L108" s="62">
        <f t="shared" si="18"/>
        <v>0</v>
      </c>
      <c r="M108" s="62">
        <f t="shared" si="18"/>
        <v>0</v>
      </c>
      <c r="N108" s="62">
        <f t="shared" si="18"/>
        <v>0</v>
      </c>
      <c r="O108" s="62">
        <f t="shared" si="18"/>
        <v>35746</v>
      </c>
      <c r="P108" s="62">
        <f t="shared" si="18"/>
        <v>11145</v>
      </c>
      <c r="Q108" s="62">
        <f t="shared" si="18"/>
        <v>4929</v>
      </c>
      <c r="R108" s="62">
        <f>IF(COUNT(R102:R107)&gt;0,SUM(R102:R107),"NR")</f>
        <v>47263</v>
      </c>
      <c r="S108" s="62">
        <f>IF(COUNT(S102:S107)&gt;0,SUM(S102:S107),"NR")</f>
        <v>20572</v>
      </c>
      <c r="T108" s="62">
        <f t="shared" si="18"/>
        <v>5495</v>
      </c>
      <c r="U108" s="62" t="str">
        <f t="shared" si="18"/>
        <v>NR</v>
      </c>
      <c r="V108" s="62" t="str">
        <f t="shared" si="18"/>
        <v>NR</v>
      </c>
      <c r="W108" s="62" t="str">
        <f t="shared" si="18"/>
        <v>NR</v>
      </c>
    </row>
    <row r="109" spans="1:24" ht="13.5" customHeight="1" thickTop="1" thickBot="1" x14ac:dyDescent="0.3">
      <c r="A109" s="148"/>
      <c r="B109" s="149">
        <v>2999</v>
      </c>
      <c r="C109" s="153" t="s">
        <v>105</v>
      </c>
      <c r="D109" s="154"/>
      <c r="E109" s="154"/>
      <c r="F109" s="155"/>
      <c r="G109" s="150">
        <f t="shared" ref="G109:W109" si="19">IF(COUNT(G100:G108)&gt;0,SUM(G100)-SUM(G108),"NR")</f>
        <v>-154803</v>
      </c>
      <c r="H109" s="99">
        <f t="shared" si="19"/>
        <v>0</v>
      </c>
      <c r="I109" s="99">
        <f t="shared" si="19"/>
        <v>-154803</v>
      </c>
      <c r="J109" s="99">
        <f t="shared" si="19"/>
        <v>-4361</v>
      </c>
      <c r="K109" s="99">
        <f t="shared" si="19"/>
        <v>-25292</v>
      </c>
      <c r="L109" s="99">
        <f t="shared" si="19"/>
        <v>0</v>
      </c>
      <c r="M109" s="99">
        <f>IF(COUNT(M100:M108)&gt;0,SUM(M100)-SUM(M108),"NR")</f>
        <v>0</v>
      </c>
      <c r="N109" s="99">
        <f>IF(COUNT(N100:N108)&gt;0,SUM(N100)-SUM(N108),"NR")</f>
        <v>0</v>
      </c>
      <c r="O109" s="99">
        <f t="shared" si="19"/>
        <v>-35746</v>
      </c>
      <c r="P109" s="99">
        <f t="shared" si="19"/>
        <v>-11145</v>
      </c>
      <c r="Q109" s="99">
        <f t="shared" si="19"/>
        <v>-4929</v>
      </c>
      <c r="R109" s="99">
        <f>IF(COUNT(R100:R108)&gt;0,SUM(R100)-SUM(R108),"NR")</f>
        <v>-47263</v>
      </c>
      <c r="S109" s="99">
        <f>IF(COUNT(S100:S108)&gt;0,SUM(S100)-SUM(S108),"NR")</f>
        <v>-20572</v>
      </c>
      <c r="T109" s="99">
        <f t="shared" si="19"/>
        <v>-5495</v>
      </c>
      <c r="U109" s="99" t="str">
        <f t="shared" si="19"/>
        <v>NR</v>
      </c>
      <c r="V109" s="99" t="str">
        <f t="shared" si="19"/>
        <v>NR</v>
      </c>
      <c r="W109" s="99" t="str">
        <f t="shared" si="19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3:3" ht="26.25" x14ac:dyDescent="0.4">
      <c r="C113" s="152" t="s">
        <v>117</v>
      </c>
    </row>
    <row r="114" spans="3:3" x14ac:dyDescent="0.25"/>
    <row r="115" spans="3:3" x14ac:dyDescent="0.25"/>
    <row r="116" spans="3:3" x14ac:dyDescent="0.25"/>
  </sheetData>
  <sheetProtection sheet="1" objects="1" scenarios="1"/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V8">
    <cfRule type="expression" dxfId="6" priority="1" stopIfTrue="1">
      <formula>X10</formula>
    </cfRule>
  </conditionalFormatting>
  <conditionalFormatting sqref="V100 V108:V109 V90 V33:V49 V22:V29 V9 V70 V12:V15 V18 V77">
    <cfRule type="expression" dxfId="5" priority="2" stopIfTrue="1">
      <formula>NOT($X$10)</formula>
    </cfRule>
  </conditionalFormatting>
  <conditionalFormatting sqref="V60:V69 V102:V107 V94:V99 V73:V76 V80:V89">
    <cfRule type="expression" dxfId="4" priority="3" stopIfTrue="1">
      <formula>NOT($X$10)</formula>
    </cfRule>
    <cfRule type="expression" dxfId="3" priority="4" stopIfTrue="1">
      <formula>ISBLANK($C60)</formula>
    </cfRule>
  </conditionalFormatting>
  <conditionalFormatting sqref="W60:W69 W102:W107 W94:W99 W73:W76 W80:W89 G80:U89 G73:U76 G102:U107 G94:U99 G60:U69">
    <cfRule type="expression" dxfId="2" priority="5" stopIfTrue="1">
      <formula>ISBLANK($C60)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 D39">
    <cfRule type="expression" dxfId="0" priority="7" stopIfTrue="1">
      <formula>ISBLANK(D12)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25" right="0.25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19"/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/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219"/>
      <c r="B4" s="219"/>
      <c r="C4" s="219"/>
      <c r="D4" s="219"/>
      <c r="E4" s="219"/>
      <c r="F4" s="219"/>
      <c r="G4" s="219"/>
      <c r="H4" s="219"/>
      <c r="I4" s="219"/>
    </row>
    <row r="5" spans="1:9" x14ac:dyDescent="0.25">
      <c r="A5" s="219"/>
      <c r="B5" s="219"/>
      <c r="C5" s="219"/>
      <c r="D5" s="219"/>
      <c r="E5" s="219"/>
      <c r="F5" s="219"/>
      <c r="G5" s="219"/>
      <c r="H5" s="219"/>
      <c r="I5" s="219"/>
    </row>
    <row r="6" spans="1:9" x14ac:dyDescent="0.25">
      <c r="A6" s="219"/>
      <c r="B6" s="219"/>
      <c r="C6" s="219"/>
      <c r="D6" s="219"/>
      <c r="E6" s="219"/>
      <c r="F6" s="219"/>
      <c r="G6" s="219"/>
      <c r="H6" s="219"/>
      <c r="I6" s="219"/>
    </row>
    <row r="7" spans="1:9" x14ac:dyDescent="0.25">
      <c r="A7" s="219"/>
      <c r="B7" s="219"/>
      <c r="C7" s="219"/>
      <c r="D7" s="219"/>
      <c r="E7" s="219"/>
      <c r="F7" s="219"/>
      <c r="G7" s="219"/>
      <c r="H7" s="219"/>
      <c r="I7" s="219"/>
    </row>
    <row r="8" spans="1:9" x14ac:dyDescent="0.25">
      <c r="A8" s="219"/>
      <c r="B8" s="219"/>
      <c r="C8" s="219"/>
      <c r="D8" s="219"/>
      <c r="E8" s="219"/>
      <c r="F8" s="219"/>
      <c r="G8" s="219"/>
      <c r="H8" s="219"/>
      <c r="I8" s="219"/>
    </row>
    <row r="9" spans="1:9" x14ac:dyDescent="0.25">
      <c r="A9" s="219"/>
      <c r="B9" s="219"/>
      <c r="C9" s="219"/>
      <c r="D9" s="219"/>
      <c r="E9" s="219"/>
      <c r="F9" s="219"/>
      <c r="G9" s="219"/>
      <c r="H9" s="219"/>
      <c r="I9" s="219"/>
    </row>
    <row r="10" spans="1:9" x14ac:dyDescent="0.25">
      <c r="A10" s="219"/>
      <c r="B10" s="219"/>
      <c r="C10" s="219"/>
      <c r="D10" s="219"/>
      <c r="E10" s="219"/>
      <c r="F10" s="219"/>
      <c r="G10" s="219"/>
      <c r="H10" s="219"/>
      <c r="I10" s="219"/>
    </row>
    <row r="11" spans="1:9" x14ac:dyDescent="0.25">
      <c r="A11" s="219"/>
      <c r="B11" s="219"/>
      <c r="C11" s="219"/>
      <c r="D11" s="219"/>
      <c r="E11" s="219"/>
      <c r="F11" s="219"/>
      <c r="G11" s="219"/>
      <c r="H11" s="219"/>
      <c r="I11" s="219"/>
    </row>
    <row r="12" spans="1:9" x14ac:dyDescent="0.25">
      <c r="A12" s="219"/>
      <c r="B12" s="219"/>
      <c r="C12" s="219"/>
      <c r="D12" s="219"/>
      <c r="E12" s="219"/>
      <c r="F12" s="219"/>
      <c r="G12" s="219"/>
      <c r="H12" s="219"/>
      <c r="I12" s="219"/>
    </row>
    <row r="13" spans="1:9" x14ac:dyDescent="0.25">
      <c r="A13" s="219"/>
      <c r="B13" s="219"/>
      <c r="C13" s="219"/>
      <c r="D13" s="219"/>
      <c r="E13" s="219"/>
      <c r="F13" s="219"/>
      <c r="G13" s="219"/>
      <c r="H13" s="219"/>
      <c r="I13" s="219"/>
    </row>
    <row r="14" spans="1:9" x14ac:dyDescent="0.25">
      <c r="A14" s="219"/>
      <c r="B14" s="219"/>
      <c r="C14" s="219"/>
      <c r="D14" s="219"/>
      <c r="E14" s="219"/>
      <c r="F14" s="219"/>
      <c r="G14" s="219"/>
      <c r="H14" s="219"/>
      <c r="I14" s="219"/>
    </row>
    <row r="15" spans="1:9" x14ac:dyDescent="0.25">
      <c r="A15" s="219"/>
      <c r="B15" s="219"/>
      <c r="C15" s="219"/>
      <c r="D15" s="219"/>
      <c r="E15" s="219"/>
      <c r="F15" s="219"/>
      <c r="G15" s="219"/>
      <c r="H15" s="219"/>
      <c r="I15" s="219"/>
    </row>
    <row r="16" spans="1:9" x14ac:dyDescent="0.25">
      <c r="A16" s="219"/>
      <c r="B16" s="219"/>
      <c r="C16" s="219"/>
      <c r="D16" s="219"/>
      <c r="E16" s="219"/>
      <c r="F16" s="219"/>
      <c r="G16" s="219"/>
      <c r="H16" s="219"/>
      <c r="I16" s="219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Revenue, Expenses and Net Incom</vt:lpstr>
      <vt:lpstr>Explanations</vt:lpstr>
      <vt:lpstr>'Revenue, Expenses and Net Incom'!Print_Area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UCare Minnesota Health Plan Statement of Revenue, Expenses, Net Income 2023 #1 </dc:title>
  <dc:subject>Supplemental</dc:subject>
  <dc:creator>MDH-MCS</dc:creator>
  <cp:lastModifiedBy>Foster, Morgan (MDH)</cp:lastModifiedBy>
  <cp:lastPrinted>2024-04-01T13:29:03Z</cp:lastPrinted>
  <dcterms:created xsi:type="dcterms:W3CDTF">2019-09-30T16:45:49Z</dcterms:created>
  <dcterms:modified xsi:type="dcterms:W3CDTF">2024-05-01T02:14:01Z</dcterms:modified>
</cp:coreProperties>
</file>