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5155FCDE-AA72-44AF-BF0D-EFB36D2B5BEE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Revenue, Expenses and Net Incom" sheetId="1" r:id="rId1"/>
    <sheet name="Explan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S29" i="1"/>
  <c r="T27" i="1" l="1"/>
  <c r="I12" i="1"/>
  <c r="I94" i="1"/>
  <c r="G94" i="1" s="1"/>
  <c r="J27" i="1" l="1"/>
  <c r="I42" i="1" l="1"/>
  <c r="G42" i="1" s="1"/>
  <c r="I43" i="1"/>
  <c r="G43" i="1" s="1"/>
  <c r="I37" i="1" l="1"/>
  <c r="G37" i="1" s="1"/>
  <c r="I36" i="1"/>
  <c r="G36" i="1" s="1"/>
  <c r="I33" i="1"/>
  <c r="G33" i="1" s="1"/>
  <c r="I23" i="1" l="1"/>
  <c r="G23" i="1" s="1"/>
  <c r="I25" i="1" l="1"/>
  <c r="G25" i="1" s="1"/>
  <c r="I28" i="1"/>
  <c r="G28" i="1" s="1"/>
  <c r="I24" i="1"/>
  <c r="G24" i="1" s="1"/>
  <c r="I22" i="1"/>
  <c r="I26" i="1"/>
  <c r="G26" i="1" l="1"/>
  <c r="I29" i="1"/>
  <c r="I34" i="1" s="1"/>
  <c r="G22" i="1"/>
  <c r="I13" i="1"/>
  <c r="G13" i="1" l="1"/>
  <c r="I18" i="1"/>
  <c r="G29" i="1"/>
  <c r="G34" i="1" s="1"/>
  <c r="G12" i="1"/>
  <c r="I9" i="1"/>
  <c r="G9" i="1" s="1"/>
  <c r="G18" i="1" l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9" i="1" s="1"/>
  <c r="J34" i="1" s="1"/>
  <c r="J40" i="1" s="1"/>
  <c r="I90" i="1"/>
  <c r="H90" i="1"/>
  <c r="G90" i="1"/>
  <c r="G27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9" i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X10" i="1"/>
  <c r="O41" i="1" l="1"/>
  <c r="J41" i="1"/>
  <c r="J47" i="1" s="1"/>
  <c r="J49" i="1" s="1"/>
  <c r="N18" i="1"/>
  <c r="R41" i="1"/>
  <c r="M109" i="1"/>
  <c r="M46" i="1" s="1"/>
  <c r="U109" i="1"/>
  <c r="U46" i="1" s="1"/>
  <c r="I41" i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T41" i="1" s="1"/>
  <c r="T47" i="1" s="1"/>
  <c r="T49" i="1" s="1"/>
  <c r="G109" i="1"/>
  <c r="O109" i="1"/>
  <c r="O46" i="1" s="1"/>
  <c r="W109" i="1"/>
  <c r="W46" i="1" s="1"/>
  <c r="M18" i="1"/>
  <c r="M41" i="1" s="1"/>
  <c r="M47" i="1" s="1"/>
  <c r="M49" i="1" s="1"/>
  <c r="I109" i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K18" i="1"/>
  <c r="K41" i="1" s="1"/>
  <c r="K47" i="1" s="1"/>
  <c r="K49" i="1" s="1"/>
  <c r="Q41" i="1"/>
  <c r="V47" i="1"/>
  <c r="V49" i="1" s="1"/>
  <c r="G41" i="1"/>
  <c r="N41" i="1"/>
  <c r="N47" i="1" s="1"/>
  <c r="N49" i="1" s="1"/>
  <c r="H41" i="1"/>
  <c r="H47" i="1" s="1"/>
  <c r="H49" i="1" s="1"/>
  <c r="Q47" i="1" l="1"/>
  <c r="Q49" i="1" s="1"/>
  <c r="I46" i="1"/>
  <c r="I47" i="1" s="1"/>
  <c r="I49" i="1" s="1"/>
  <c r="R47" i="1"/>
  <c r="R49" i="1" s="1"/>
  <c r="O47" i="1"/>
  <c r="O49" i="1" s="1"/>
  <c r="G46" i="1" l="1"/>
  <c r="G47" i="1" s="1"/>
  <c r="G49" i="1" s="1"/>
</calcChain>
</file>

<file path=xl/sharedStrings.xml><?xml version="1.0" encoding="utf-8"?>
<sst xmlns="http://schemas.openxmlformats.org/spreadsheetml/2006/main" count="135" uniqueCount="119">
  <si>
    <t>HMO Minnesota D/B/A Blue Plus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</si>
  <si>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</si>
  <si>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</si>
  <si>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</si>
  <si>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</si>
  <si>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</si>
  <si>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</si>
  <si>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</si>
  <si>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</si>
  <si>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</si>
  <si>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</si>
  <si>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</si>
  <si>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</si>
  <si>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</si>
  <si>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</si>
  <si>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</si>
  <si>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</si>
  <si>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</si>
  <si>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</si>
  <si>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</si>
  <si>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
Please specify if SADP or embedded</t>
  </si>
  <si>
    <t>Other:</t>
  </si>
  <si>
    <t>Administrative Services Only</t>
  </si>
  <si>
    <t>Medicare Supplement</t>
  </si>
  <si>
    <t>Stand Alone Medicare Part D</t>
  </si>
  <si>
    <t>Please Specify</t>
  </si>
  <si>
    <t>Member Months (for Jan-Dec 2024)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</si>
  <si>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</si>
  <si>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</si>
  <si>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</si>
  <si>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</si>
  <si>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</si>
  <si>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</si>
  <si>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</si>
  <si>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</si>
  <si>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</si>
  <si>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</si>
  <si>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</si>
  <si>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</si>
  <si>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For Dental: Please use "Explanations" tab to clarify any overlap reporting of Dental in other columns.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</si>
  <si>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</si>
  <si>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</si>
  <si>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</si>
  <si>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</si>
  <si>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</si>
  <si>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</si>
  <si>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</si>
  <si>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</si>
  <si>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</si>
  <si>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</si>
  <si>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</si>
  <si>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</si>
  <si>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</si>
  <si>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</si>
  <si>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</si>
  <si>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</si>
  <si>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</si>
  <si>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</si>
  <si>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</si>
  <si>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</si>
  <si>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capital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</si>
  <si>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</si>
  <si>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</si>
  <si>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</si>
  <si>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</si>
  <si>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</si>
  <si>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</si>
  <si>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Dental</t>
  </si>
  <si>
    <t>DETAILS OF WRITE-INS</t>
  </si>
  <si>
    <t>Medicare Part D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</si>
  <si>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</si>
  <si>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</si>
  <si>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</si>
  <si>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</si>
  <si>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</si>
  <si>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</si>
  <si>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</si>
  <si>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</si>
  <si>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</si>
  <si>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</si>
  <si>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</si>
  <si>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</si>
  <si>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</si>
  <si>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</si>
  <si>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</si>
  <si>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</si>
  <si>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</si>
  <si>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</si>
  <si>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</si>
  <si>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</si>
  <si>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</si>
  <si>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</si>
  <si>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</si>
  <si>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</si>
  <si>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</si>
  <si>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</si>
  <si>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</si>
  <si>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</si>
  <si>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</si>
  <si>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</si>
  <si>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</si>
  <si>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</si>
  <si>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</si>
  <si>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</si>
  <si>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</si>
  <si>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</si>
  <si>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</si>
  <si>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</si>
  <si>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Bad Debt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</si>
  <si>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</si>
  <si>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</si>
  <si>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</si>
  <si>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</si>
  <si>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</si>
  <si>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</si>
  <si>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Current as of 4/14/2025</t>
  </si>
  <si>
    <t xml:space="preserve">For most recent version go to </t>
  </si>
  <si>
    <t>https://www.health.state.mn.us/facilities/insurance/managedcare/reports/index.html</t>
  </si>
  <si>
    <t>Please use the space below to explain any discrepancies between what is reported in Supplement Report #1 and Supplement Report #1a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</si>
</sst>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#,###_);[Red]\(#,###\);\-"/>
    <numFmt numFmtId="167" formatCode="&quot;$&quot;#,##0_);[Red]\(&quot;$&quot;#,##0\);\-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4" xfId="0" applyFont="1" applyFill="1" applyBorder="1"/>
    <xf numFmtId="0" fontId="0" fillId="2" borderId="0" xfId="0" applyFill="1"/>
    <xf numFmtId="0" fontId="6" fillId="2" borderId="50" xfId="0" applyFont="1" applyFill="1" applyBorder="1"/>
    <xf numFmtId="0" fontId="6" fillId="2" borderId="28" xfId="0" applyFont="1" applyFill="1" applyBorder="1"/>
    <xf numFmtId="40" fontId="4" fillId="0" borderId="0" xfId="0" applyNumberFormat="1" applyFont="1" applyProtection="1">
      <protection hidden="1"/>
    </xf>
    <xf numFmtId="0" fontId="0" fillId="2" borderId="0" xfId="0" applyFill="1" applyAlignment="1">
      <alignment horizontal="center"/>
    </xf>
    <xf numFmtId="0" fontId="6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6" fillId="2" borderId="83" xfId="0" applyFont="1" applyFill="1" applyBorder="1"/>
    <xf numFmtId="0" fontId="2" fillId="2" borderId="69" xfId="0" applyFont="1" applyFill="1" applyBorder="1"/>
    <xf numFmtId="0" fontId="7" fillId="0" borderId="10" xfId="0" applyFont="1" applyBorder="1" applyAlignment="1">
      <alignment horizontal="center" wrapText="1"/>
    </xf>
    <xf numFmtId="0" fontId="7" fillId="2" borderId="11" xfId="0" applyFont="1" applyFill="1" applyBorder="1"/>
    <xf numFmtId="0" fontId="7" fillId="2" borderId="17" xfId="0" applyFont="1" applyFill="1" applyBorder="1" applyAlignment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/>
    <xf numFmtId="0" fontId="7" fillId="4" borderId="2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/>
    <xf numFmtId="0" fontId="7" fillId="2" borderId="25" xfId="0" applyFont="1" applyFill="1" applyBorder="1"/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>
      <alignment horizontal="right"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49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 applyAlignment="1">
      <alignment vertical="top"/>
    </xf>
    <xf numFmtId="0" fontId="7" fillId="2" borderId="53" xfId="0" applyFont="1" applyFill="1" applyBorder="1"/>
    <xf numFmtId="0" fontId="7" fillId="2" borderId="54" xfId="0" applyFont="1" applyFill="1" applyBorder="1" applyAlignment="1">
      <alignment vertical="center"/>
    </xf>
    <xf numFmtId="0" fontId="7" fillId="2" borderId="55" xfId="0" applyFont="1" applyFill="1" applyBorder="1" applyAlignment="1">
      <alignment vertical="center"/>
    </xf>
    <xf numFmtId="0" fontId="7" fillId="2" borderId="58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59" xfId="0" applyFont="1" applyFill="1" applyBorder="1" applyAlignment="1">
      <alignment vertical="top"/>
    </xf>
    <xf numFmtId="0" fontId="7" fillId="2" borderId="50" xfId="0" applyFont="1" applyFill="1" applyBorder="1"/>
    <xf numFmtId="0" fontId="7" fillId="2" borderId="32" xfId="0" applyFont="1" applyFill="1" applyBorder="1" applyAlignment="1">
      <alignment vertical="top"/>
    </xf>
    <xf numFmtId="0" fontId="7" fillId="2" borderId="51" xfId="0" applyFont="1" applyFill="1" applyBorder="1" applyAlignment="1">
      <alignment vertical="center"/>
    </xf>
    <xf numFmtId="0" fontId="7" fillId="2" borderId="61" xfId="0" applyFont="1" applyFill="1" applyBorder="1"/>
    <xf numFmtId="0" fontId="7" fillId="2" borderId="62" xfId="0" applyFont="1" applyFill="1" applyBorder="1" applyAlignment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2" borderId="70" xfId="0" applyFont="1" applyFill="1" applyBorder="1"/>
    <xf numFmtId="0" fontId="7" fillId="2" borderId="71" xfId="0" applyFont="1" applyFill="1" applyBorder="1"/>
    <xf numFmtId="0" fontId="7" fillId="4" borderId="72" xfId="0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84" xfId="0" applyFont="1" applyFill="1" applyBorder="1"/>
    <xf numFmtId="0" fontId="7" fillId="2" borderId="85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2" xfId="0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2" xfId="0" applyFont="1" applyFill="1" applyBorder="1"/>
    <xf numFmtId="0" fontId="7" fillId="2" borderId="54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41" fontId="7" fillId="0" borderId="21" xfId="0" applyNumberFormat="1" applyFont="1" applyBorder="1" applyAlignment="1" applyProtection="1">
      <alignment horizontal="center" vertical="center"/>
      <protection locked="0"/>
    </xf>
    <xf numFmtId="166" fontId="7" fillId="0" borderId="21" xfId="0" applyNumberFormat="1" applyFont="1" applyBorder="1" applyAlignment="1" applyProtection="1">
      <alignment horizontal="right" vertical="center"/>
      <protection locked="0"/>
    </xf>
    <xf numFmtId="166" fontId="7" fillId="0" borderId="27" xfId="0" applyNumberFormat="1" applyFont="1" applyBorder="1" applyAlignment="1" applyProtection="1">
      <alignment horizontal="right" vertical="center"/>
      <protection locked="0"/>
    </xf>
    <xf numFmtId="166" fontId="7" fillId="0" borderId="36" xfId="0" applyNumberFormat="1" applyFont="1" applyBorder="1" applyAlignment="1" applyProtection="1">
      <alignment horizontal="right" vertical="center"/>
      <protection locked="0"/>
    </xf>
    <xf numFmtId="166" fontId="7" fillId="0" borderId="35" xfId="0" applyNumberFormat="1" applyFont="1" applyBorder="1" applyAlignment="1" applyProtection="1">
      <alignment horizontal="right" vertical="center"/>
      <protection locked="0"/>
    </xf>
    <xf numFmtId="166" fontId="7" fillId="5" borderId="36" xfId="0" applyNumberFormat="1" applyFont="1" applyFill="1" applyBorder="1" applyAlignment="1" applyProtection="1">
      <alignment horizontal="center" vertical="center"/>
      <protection hidden="1"/>
    </xf>
    <xf numFmtId="166" fontId="7" fillId="6" borderId="44" xfId="0" applyNumberFormat="1" applyFont="1" applyFill="1" applyBorder="1" applyAlignment="1" applyProtection="1">
      <alignment horizontal="center" vertical="center"/>
      <protection hidden="1"/>
    </xf>
    <xf numFmtId="166" fontId="7" fillId="6" borderId="45" xfId="0" applyNumberFormat="1" applyFont="1" applyFill="1" applyBorder="1" applyAlignment="1" applyProtection="1">
      <alignment horizontal="center" vertical="center"/>
      <protection hidden="1"/>
    </xf>
    <xf numFmtId="166" fontId="7" fillId="5" borderId="56" xfId="0" applyNumberFormat="1" applyFont="1" applyFill="1" applyBorder="1" applyAlignment="1" applyProtection="1">
      <alignment horizontal="center" vertical="center"/>
      <protection hidden="1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166" fontId="7" fillId="6" borderId="16" xfId="0" applyNumberFormat="1" applyFont="1" applyFill="1" applyBorder="1" applyAlignment="1" applyProtection="1">
      <alignment horizontal="center" vertical="center"/>
      <protection hidden="1"/>
    </xf>
    <xf numFmtId="166" fontId="7" fillId="5" borderId="36" xfId="0" applyNumberFormat="1" applyFont="1" applyFill="1" applyBorder="1" applyAlignment="1" applyProtection="1">
      <alignment horizontal="right" vertical="center"/>
      <protection hidden="1"/>
    </xf>
    <xf numFmtId="166" fontId="7" fillId="6" borderId="44" xfId="0" applyNumberFormat="1" applyFont="1" applyFill="1" applyBorder="1" applyAlignment="1" applyProtection="1">
      <alignment horizontal="right" vertical="center"/>
      <protection hidden="1"/>
    </xf>
    <xf numFmtId="166" fontId="7" fillId="6" borderId="45" xfId="0" applyNumberFormat="1" applyFont="1" applyFill="1" applyBorder="1" applyAlignment="1" applyProtection="1">
      <alignment horizontal="right" vertical="center"/>
      <protection hidden="1"/>
    </xf>
    <xf numFmtId="166" fontId="7" fillId="4" borderId="23" xfId="0" applyNumberFormat="1" applyFont="1" applyFill="1" applyBorder="1" applyAlignment="1">
      <alignment horizontal="right" vertical="center"/>
    </xf>
    <xf numFmtId="166" fontId="7" fillId="4" borderId="45" xfId="0" applyNumberFormat="1" applyFont="1" applyFill="1" applyBorder="1" applyAlignment="1">
      <alignment horizontal="right" vertical="center"/>
    </xf>
    <xf numFmtId="166" fontId="7" fillId="4" borderId="48" xfId="0" applyNumberFormat="1" applyFont="1" applyFill="1" applyBorder="1" applyAlignment="1">
      <alignment horizontal="right" vertical="center"/>
    </xf>
    <xf numFmtId="166" fontId="0" fillId="7" borderId="0" xfId="0" applyNumberFormat="1" applyFill="1" applyAlignment="1">
      <alignment horizontal="right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26" xfId="0" applyNumberFormat="1" applyFont="1" applyFill="1" applyBorder="1" applyAlignment="1">
      <alignment horizontal="right" vertical="center"/>
    </xf>
    <xf numFmtId="166" fontId="7" fillId="4" borderId="27" xfId="0" applyNumberFormat="1" applyFont="1" applyFill="1" applyBorder="1" applyAlignment="1">
      <alignment horizontal="right" vertical="center"/>
    </xf>
    <xf numFmtId="166" fontId="7" fillId="0" borderId="57" xfId="0" applyNumberFormat="1" applyFont="1" applyBorder="1" applyAlignment="1" applyProtection="1">
      <alignment horizontal="right" vertical="center"/>
      <protection locked="0"/>
    </xf>
    <xf numFmtId="166" fontId="7" fillId="0" borderId="23" xfId="0" applyNumberFormat="1" applyFont="1" applyBorder="1" applyAlignment="1" applyProtection="1">
      <alignment horizontal="right" vertical="center"/>
      <protection locked="0"/>
    </xf>
    <xf numFmtId="166" fontId="7" fillId="0" borderId="12" xfId="0" applyNumberFormat="1" applyFont="1" applyBorder="1" applyAlignment="1" applyProtection="1">
      <alignment horizontal="right" vertical="center"/>
      <protection locked="0"/>
    </xf>
    <xf numFmtId="166" fontId="7" fillId="6" borderId="16" xfId="0" applyNumberFormat="1" applyFont="1" applyFill="1" applyBorder="1" applyAlignment="1" applyProtection="1">
      <alignment horizontal="right" vertical="center"/>
      <protection hidden="1"/>
    </xf>
    <xf numFmtId="166" fontId="7" fillId="5" borderId="56" xfId="0" applyNumberFormat="1" applyFont="1" applyFill="1" applyBorder="1" applyAlignment="1" applyProtection="1">
      <alignment horizontal="right" vertical="center"/>
      <protection hidden="1"/>
    </xf>
    <xf numFmtId="167" fontId="7" fillId="5" borderId="36" xfId="0" applyNumberFormat="1" applyFont="1" applyFill="1" applyBorder="1" applyAlignment="1" applyProtection="1">
      <alignment horizontal="right" vertical="center"/>
      <protection hidden="1"/>
    </xf>
    <xf numFmtId="167" fontId="7" fillId="6" borderId="16" xfId="0" applyNumberFormat="1" applyFont="1" applyFill="1" applyBorder="1" applyAlignment="1" applyProtection="1">
      <alignment horizontal="right" vertical="center"/>
      <protection hidden="1"/>
    </xf>
    <xf numFmtId="166" fontId="2" fillId="0" borderId="26" xfId="0" applyNumberFormat="1" applyFont="1" applyBorder="1" applyAlignment="1" applyProtection="1">
      <alignment horizontal="right" vertical="center"/>
      <protection locked="0"/>
    </xf>
    <xf numFmtId="166" fontId="2" fillId="0" borderId="21" xfId="0" applyNumberFormat="1" applyFont="1" applyBorder="1" applyAlignment="1" applyProtection="1">
      <alignment horizontal="right" vertical="center"/>
      <protection locked="0"/>
    </xf>
    <xf numFmtId="166" fontId="2" fillId="0" borderId="36" xfId="0" applyNumberFormat="1" applyFont="1" applyBorder="1" applyAlignment="1" applyProtection="1">
      <alignment horizontal="right" vertical="center"/>
      <protection locked="0"/>
    </xf>
    <xf numFmtId="166" fontId="2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0" xfId="0" applyFont="1" applyFill="1"/>
    <xf numFmtId="0" fontId="7" fillId="2" borderId="12" xfId="0" applyFont="1" applyFill="1" applyBorder="1"/>
    <xf numFmtId="0" fontId="7" fillId="2" borderId="60" xfId="0" applyFont="1" applyFill="1" applyBorder="1" applyAlignment="1">
      <alignment vertical="center"/>
    </xf>
    <xf numFmtId="166" fontId="7" fillId="0" borderId="56" xfId="0" applyNumberFormat="1" applyFont="1" applyBorder="1" applyAlignment="1" applyProtection="1">
      <alignment horizontal="right" vertical="center"/>
      <protection locked="0"/>
    </xf>
    <xf numFmtId="166" fontId="7" fillId="0" borderId="26" xfId="0" applyNumberFormat="1" applyFont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7" fillId="2" borderId="0" xfId="0" applyFont="1" applyFill="1" applyAlignment="1"/>
    <xf numFmtId="0" fontId="7" fillId="2" borderId="12" xfId="0" applyFont="1" applyFill="1" applyBorder="1" applyAlignment="1"/>
    <xf numFmtId="0" fontId="2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/>
    <xf numFmtId="0" fontId="7" fillId="2" borderId="20" xfId="0" applyFont="1" applyFill="1" applyBorder="1" applyAlignment="1"/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60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166" fontId="7" fillId="0" borderId="56" xfId="0" applyNumberFormat="1" applyFont="1" applyBorder="1" applyAlignment="1" applyProtection="1">
      <alignment horizontal="right" vertical="center"/>
      <protection locked="0"/>
    </xf>
    <xf numFmtId="166" fontId="7" fillId="0" borderId="26" xfId="0" applyNumberFormat="1" applyFont="1" applyBorder="1" applyAlignment="1" applyProtection="1">
      <alignment horizontal="right" vertical="center"/>
      <protection locked="0"/>
    </xf>
    <xf numFmtId="0" fontId="7" fillId="2" borderId="33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117"/>
  <sheetViews>
    <sheetView tabSelected="1" zoomScale="90" zoomScaleNormal="9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7" width="18.28515625" customWidth="1"/>
    <col min="8" max="8" width="15.7109375" customWidth="1"/>
    <col min="9" max="9" width="17.85546875" customWidth="1"/>
    <col min="10" max="17" width="15.7109375" customWidth="1"/>
    <col min="18" max="18" width="17.140625" customWidth="1"/>
    <col min="19" max="23" width="15.7109375" customWidth="1"/>
    <col min="24" max="24" width="9.140625" style="7" hidden="1"/>
    <col min="25" max="25" width="9" hidden="1"/>
    <col min="260" max="16384" width="9.140625" hidden="1"/>
  </cols>
  <sheetData>
    <row r="1" spans="1:259" ht="22.5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"/>
    </row>
    <row r="2" spans="1:259" s="3" customFormat="1" ht="22.5" customHeight="1" x14ac:dyDescent="0.2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2"/>
    </row>
    <row r="3" spans="1:259" s="3" customFormat="1" ht="22.5" customHeight="1" x14ac:dyDescent="0.25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2"/>
    </row>
    <row r="4" spans="1:259" s="3" customFormat="1" ht="22.5" customHeight="1" x14ac:dyDescent="0.25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2"/>
    </row>
    <row r="5" spans="1:259" s="3" customFormat="1" ht="26.25" customHeight="1" thickBot="1" x14ac:dyDescent="0.3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66" t="s">
        <v>5</v>
      </c>
      <c r="B6" s="167"/>
      <c r="C6" s="166" t="s">
        <v>6</v>
      </c>
      <c r="D6" s="168"/>
      <c r="E6" s="168"/>
      <c r="F6" s="167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0" customFormat="1" ht="13.5" customHeight="1" thickBot="1" x14ac:dyDescent="0.3">
      <c r="A7" s="192" t="s">
        <v>7</v>
      </c>
      <c r="B7" s="193"/>
      <c r="C7" s="193"/>
      <c r="D7" s="193"/>
      <c r="E7" s="193"/>
      <c r="F7" s="194"/>
      <c r="G7" s="169" t="s">
        <v>8</v>
      </c>
      <c r="H7" s="169" t="s">
        <v>9</v>
      </c>
      <c r="I7" s="169" t="s">
        <v>10</v>
      </c>
      <c r="J7" s="169" t="s">
        <v>11</v>
      </c>
      <c r="K7" s="169" t="s">
        <v>12</v>
      </c>
      <c r="L7" s="169" t="s">
        <v>13</v>
      </c>
      <c r="M7" s="152"/>
      <c r="N7" s="152"/>
      <c r="O7" s="169" t="s">
        <v>14</v>
      </c>
      <c r="P7" s="190" t="s">
        <v>15</v>
      </c>
      <c r="Q7" s="169" t="s">
        <v>16</v>
      </c>
      <c r="R7" s="169" t="s">
        <v>17</v>
      </c>
      <c r="S7" s="169" t="s">
        <v>18</v>
      </c>
      <c r="T7" s="182" t="s">
        <v>19</v>
      </c>
      <c r="U7" s="169" t="s">
        <v>20</v>
      </c>
      <c r="V7" s="25" t="s">
        <v>21</v>
      </c>
      <c r="W7" s="169" t="s">
        <v>22</v>
      </c>
      <c r="X7" s="8"/>
      <c r="Y7" s="9"/>
      <c r="Z7" s="9"/>
    </row>
    <row r="8" spans="1:259" s="10" customFormat="1" ht="39" customHeight="1" thickTop="1" thickBot="1" x14ac:dyDescent="0.3">
      <c r="A8" s="184"/>
      <c r="B8" s="185"/>
      <c r="C8" s="185"/>
      <c r="D8" s="185"/>
      <c r="E8" s="185"/>
      <c r="F8" s="186"/>
      <c r="G8" s="170"/>
      <c r="H8" s="170"/>
      <c r="I8" s="170"/>
      <c r="J8" s="170"/>
      <c r="K8" s="170"/>
      <c r="L8" s="170"/>
      <c r="M8" s="153" t="s">
        <v>23</v>
      </c>
      <c r="N8" s="153" t="s">
        <v>24</v>
      </c>
      <c r="O8" s="170"/>
      <c r="P8" s="191"/>
      <c r="Q8" s="170"/>
      <c r="R8" s="170"/>
      <c r="S8" s="170"/>
      <c r="T8" s="183"/>
      <c r="U8" s="170"/>
      <c r="V8" s="11" t="s">
        <v>25</v>
      </c>
      <c r="W8" s="170"/>
      <c r="X8" s="8"/>
      <c r="Y8" s="9"/>
      <c r="Z8" s="9"/>
    </row>
    <row r="9" spans="1:259" ht="13.5" customHeight="1" thickBot="1" x14ac:dyDescent="0.3">
      <c r="A9" s="26"/>
      <c r="B9" s="27">
        <v>1</v>
      </c>
      <c r="C9" s="187" t="s">
        <v>26</v>
      </c>
      <c r="D9" s="188"/>
      <c r="E9" s="188"/>
      <c r="F9" s="189"/>
      <c r="G9" s="120">
        <f>+I9</f>
        <v>4730029</v>
      </c>
      <c r="H9" s="28"/>
      <c r="I9" s="120">
        <f>SUM(J9:W9)</f>
        <v>4730029</v>
      </c>
      <c r="J9" s="120">
        <v>781011</v>
      </c>
      <c r="K9" s="28"/>
      <c r="L9" s="28"/>
      <c r="M9" s="120">
        <v>71</v>
      </c>
      <c r="N9" s="28"/>
      <c r="O9" s="120">
        <v>119884</v>
      </c>
      <c r="P9" s="29"/>
      <c r="Q9" s="28"/>
      <c r="R9" s="120">
        <v>3413786</v>
      </c>
      <c r="S9" s="120">
        <v>56428</v>
      </c>
      <c r="T9" s="120">
        <v>358849</v>
      </c>
      <c r="U9" s="28"/>
      <c r="V9" s="28"/>
      <c r="W9" s="28"/>
    </row>
    <row r="10" spans="1:259" ht="13.5" customHeight="1" thickTop="1" x14ac:dyDescent="0.25">
      <c r="A10" s="26"/>
      <c r="B10" s="30"/>
      <c r="C10" s="12"/>
      <c r="D10" s="12"/>
      <c r="E10" s="12"/>
      <c r="F10" s="12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/>
      <c r="R10" s="31"/>
      <c r="S10" s="31"/>
      <c r="T10" s="31"/>
      <c r="U10" s="31"/>
      <c r="V10" s="33"/>
      <c r="W10" s="31"/>
      <c r="X10" s="13" t="b">
        <f>NOT(OR(ISBLANK(V8),EXACT(UPPER(V8),"PLEASE SPECIFY")))</f>
        <v>0</v>
      </c>
    </row>
    <row r="11" spans="1:259" ht="13.5" customHeight="1" thickBot="1" x14ac:dyDescent="0.3">
      <c r="A11" s="14" t="s">
        <v>27</v>
      </c>
      <c r="B11" s="34"/>
      <c r="C11" s="30"/>
      <c r="D11" s="157"/>
      <c r="E11" s="157"/>
      <c r="F11" s="157"/>
      <c r="G11" s="35"/>
      <c r="H11" s="35"/>
      <c r="I11" s="35"/>
      <c r="J11" s="35"/>
      <c r="K11" s="35"/>
      <c r="L11" s="35"/>
      <c r="M11" s="35"/>
      <c r="N11" s="35"/>
      <c r="O11" s="35"/>
      <c r="P11" s="36"/>
      <c r="Q11" s="35"/>
      <c r="R11" s="35"/>
      <c r="S11" s="35"/>
      <c r="T11" s="35"/>
      <c r="U11" s="35"/>
      <c r="V11" s="35"/>
      <c r="W11" s="35"/>
    </row>
    <row r="12" spans="1:259" ht="13.5" customHeight="1" thickBot="1" x14ac:dyDescent="0.3">
      <c r="A12" s="37"/>
      <c r="B12" s="38">
        <v>2</v>
      </c>
      <c r="C12" s="39" t="s">
        <v>28</v>
      </c>
      <c r="D12" s="40" t="s">
        <v>29</v>
      </c>
      <c r="E12" s="41"/>
      <c r="F12" s="156" t="s">
        <v>30</v>
      </c>
      <c r="G12" s="148">
        <f>+I12</f>
        <v>3001670811</v>
      </c>
      <c r="H12" s="148"/>
      <c r="I12" s="149">
        <f>SUM(J12:W12)</f>
        <v>3001670811</v>
      </c>
      <c r="J12" s="148">
        <v>383827986</v>
      </c>
      <c r="K12" s="161"/>
      <c r="L12" s="161"/>
      <c r="M12" s="161">
        <v>17328</v>
      </c>
      <c r="N12" s="161"/>
      <c r="O12" s="161">
        <v>500668891</v>
      </c>
      <c r="P12" s="122"/>
      <c r="Q12" s="161"/>
      <c r="R12" s="161">
        <v>1803431401</v>
      </c>
      <c r="S12" s="161">
        <v>103389902</v>
      </c>
      <c r="T12" s="161">
        <v>210335303</v>
      </c>
      <c r="U12" s="42"/>
      <c r="V12" s="42"/>
      <c r="W12" s="42"/>
    </row>
    <row r="13" spans="1:259" ht="13.5" customHeight="1" thickTop="1" thickBot="1" x14ac:dyDescent="0.3">
      <c r="A13" s="37"/>
      <c r="B13" s="44">
        <v>3</v>
      </c>
      <c r="C13" s="171" t="s">
        <v>31</v>
      </c>
      <c r="D13" s="172"/>
      <c r="E13" s="172"/>
      <c r="F13" s="173"/>
      <c r="G13" s="150">
        <f>+I13</f>
        <v>67647377</v>
      </c>
      <c r="H13" s="150"/>
      <c r="I13" s="149">
        <f>SUM(J13:W13)</f>
        <v>67647377</v>
      </c>
      <c r="J13" s="150">
        <v>-5009624</v>
      </c>
      <c r="K13" s="123"/>
      <c r="L13" s="123"/>
      <c r="M13" s="123"/>
      <c r="N13" s="123"/>
      <c r="O13" s="123">
        <v>3827704</v>
      </c>
      <c r="P13" s="124"/>
      <c r="Q13" s="123"/>
      <c r="R13" s="123">
        <v>62642184</v>
      </c>
      <c r="S13" s="123">
        <v>2904969</v>
      </c>
      <c r="T13" s="123">
        <v>3282144</v>
      </c>
      <c r="U13" s="45"/>
      <c r="V13" s="45"/>
      <c r="W13" s="45"/>
    </row>
    <row r="14" spans="1:259" ht="13.5" customHeight="1" thickTop="1" x14ac:dyDescent="0.25">
      <c r="A14" s="37"/>
      <c r="B14" s="44">
        <v>4</v>
      </c>
      <c r="C14" s="154" t="s">
        <v>32</v>
      </c>
      <c r="D14" s="46" t="s">
        <v>33</v>
      </c>
      <c r="E14" s="41"/>
      <c r="F14" s="155" t="s">
        <v>34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4"/>
      <c r="Q14" s="123"/>
      <c r="R14" s="123"/>
      <c r="S14" s="123"/>
      <c r="T14" s="123"/>
      <c r="U14" s="123"/>
      <c r="V14" s="123"/>
      <c r="W14" s="123"/>
    </row>
    <row r="15" spans="1:259" ht="13.5" customHeight="1" x14ac:dyDescent="0.25">
      <c r="A15" s="37"/>
      <c r="B15" s="44">
        <v>5</v>
      </c>
      <c r="C15" s="171" t="s">
        <v>35</v>
      </c>
      <c r="D15" s="172"/>
      <c r="E15" s="172"/>
      <c r="F15" s="173"/>
      <c r="G15" s="123"/>
      <c r="H15" s="123"/>
      <c r="I15" s="123"/>
      <c r="J15" s="123"/>
      <c r="K15" s="123"/>
      <c r="L15" s="123"/>
      <c r="M15" s="123"/>
      <c r="N15" s="123"/>
      <c r="O15" s="123"/>
      <c r="P15" s="124"/>
      <c r="Q15" s="123"/>
      <c r="R15" s="123"/>
      <c r="S15" s="123"/>
      <c r="T15" s="123"/>
      <c r="U15" s="123"/>
      <c r="V15" s="123"/>
      <c r="W15" s="123"/>
    </row>
    <row r="16" spans="1:259" ht="13.5" customHeight="1" x14ac:dyDescent="0.25">
      <c r="A16" s="37"/>
      <c r="B16" s="44">
        <v>6</v>
      </c>
      <c r="C16" s="171" t="s">
        <v>36</v>
      </c>
      <c r="D16" s="172"/>
      <c r="E16" s="172"/>
      <c r="F16" s="173"/>
      <c r="G16" s="125" t="str">
        <f>G70</f>
        <v>NR</v>
      </c>
      <c r="H16" s="125" t="str">
        <f t="shared" ref="H16:W16" si="0">H70</f>
        <v>NR</v>
      </c>
      <c r="I16" s="125" t="str">
        <f t="shared" si="0"/>
        <v>NR</v>
      </c>
      <c r="J16" s="125" t="str">
        <f t="shared" si="0"/>
        <v>NR</v>
      </c>
      <c r="K16" s="125" t="str">
        <f t="shared" si="0"/>
        <v>NR</v>
      </c>
      <c r="L16" s="125" t="str">
        <f t="shared" si="0"/>
        <v>NR</v>
      </c>
      <c r="M16" s="125" t="str">
        <f t="shared" si="0"/>
        <v>NR</v>
      </c>
      <c r="N16" s="125" t="str">
        <f t="shared" si="0"/>
        <v>NR</v>
      </c>
      <c r="O16" s="125" t="str">
        <f t="shared" si="0"/>
        <v>NR</v>
      </c>
      <c r="P16" s="125" t="str">
        <f t="shared" si="0"/>
        <v>NR</v>
      </c>
      <c r="Q16" s="125" t="str">
        <f t="shared" si="0"/>
        <v>NR</v>
      </c>
      <c r="R16" s="125" t="str">
        <f>R70</f>
        <v>NR</v>
      </c>
      <c r="S16" s="125" t="str">
        <f>S70</f>
        <v>NR</v>
      </c>
      <c r="T16" s="125" t="str">
        <f t="shared" si="0"/>
        <v>NR</v>
      </c>
      <c r="U16" s="125" t="str">
        <f t="shared" si="0"/>
        <v>NR</v>
      </c>
      <c r="V16" s="125" t="str">
        <f t="shared" si="0"/>
        <v>NR</v>
      </c>
      <c r="W16" s="125" t="str">
        <f t="shared" si="0"/>
        <v>NR</v>
      </c>
    </row>
    <row r="17" spans="1:23" ht="13.5" customHeight="1" thickBot="1" x14ac:dyDescent="0.3">
      <c r="A17" s="37"/>
      <c r="B17" s="44">
        <v>7</v>
      </c>
      <c r="C17" s="174" t="s">
        <v>37</v>
      </c>
      <c r="D17" s="175"/>
      <c r="E17" s="175"/>
      <c r="F17" s="176"/>
      <c r="G17" s="125" t="str">
        <f>G77</f>
        <v>NR</v>
      </c>
      <c r="H17" s="125" t="str">
        <f t="shared" ref="H17:W17" si="1">H77</f>
        <v>NR</v>
      </c>
      <c r="I17" s="125" t="str">
        <f t="shared" si="1"/>
        <v>NR</v>
      </c>
      <c r="J17" s="125" t="str">
        <f t="shared" si="1"/>
        <v>NR</v>
      </c>
      <c r="K17" s="125" t="str">
        <f t="shared" si="1"/>
        <v>NR</v>
      </c>
      <c r="L17" s="125" t="str">
        <f t="shared" si="1"/>
        <v>NR</v>
      </c>
      <c r="M17" s="125" t="str">
        <f t="shared" si="1"/>
        <v>NR</v>
      </c>
      <c r="N17" s="125" t="str">
        <f t="shared" si="1"/>
        <v>NR</v>
      </c>
      <c r="O17" s="125" t="str">
        <f t="shared" si="1"/>
        <v>NR</v>
      </c>
      <c r="P17" s="125" t="str">
        <f t="shared" si="1"/>
        <v>NR</v>
      </c>
      <c r="Q17" s="125" t="str">
        <f t="shared" si="1"/>
        <v>NR</v>
      </c>
      <c r="R17" s="125" t="str">
        <f>R77</f>
        <v>NR</v>
      </c>
      <c r="S17" s="125" t="str">
        <f>S77</f>
        <v>NR</v>
      </c>
      <c r="T17" s="125" t="str">
        <f t="shared" si="1"/>
        <v>NR</v>
      </c>
      <c r="U17" s="125" t="str">
        <f t="shared" si="1"/>
        <v>NR</v>
      </c>
      <c r="V17" s="125" t="str">
        <f t="shared" si="1"/>
        <v>NR</v>
      </c>
      <c r="W17" s="125" t="str">
        <f t="shared" si="1"/>
        <v>NR</v>
      </c>
    </row>
    <row r="18" spans="1:23" ht="13.5" customHeight="1" thickTop="1" thickBot="1" x14ac:dyDescent="0.3">
      <c r="A18" s="37"/>
      <c r="B18" s="48">
        <v>8</v>
      </c>
      <c r="C18" s="177" t="s">
        <v>38</v>
      </c>
      <c r="D18" s="178"/>
      <c r="E18" s="178"/>
      <c r="F18" s="179"/>
      <c r="G18" s="132">
        <f>IF(COUNT(G12:G17)&gt;0,SUM(G12:G17),"NR")</f>
        <v>3069318188</v>
      </c>
      <c r="H18" s="132" t="str">
        <f>IF(COUNT(H12:H17)&gt;0,SUM(H12:H17),"NR")</f>
        <v>NR</v>
      </c>
      <c r="I18" s="133">
        <f>IF(COUNT(I12:I17)&gt;0,SUM(I12:I17),"NR")</f>
        <v>3069318188</v>
      </c>
      <c r="J18" s="133">
        <f t="shared" ref="J18:W18" si="2">IF(COUNT(J12:J17)&gt;0,SUM(J12:J17),"NR")</f>
        <v>378818362</v>
      </c>
      <c r="K18" s="133" t="str">
        <f t="shared" si="2"/>
        <v>NR</v>
      </c>
      <c r="L18" s="133" t="str">
        <f t="shared" si="2"/>
        <v>NR</v>
      </c>
      <c r="M18" s="133">
        <f t="shared" si="2"/>
        <v>17328</v>
      </c>
      <c r="N18" s="133" t="str">
        <f t="shared" si="2"/>
        <v>NR</v>
      </c>
      <c r="O18" s="133">
        <f t="shared" si="2"/>
        <v>504496595</v>
      </c>
      <c r="P18" s="133" t="str">
        <f t="shared" si="2"/>
        <v>NR</v>
      </c>
      <c r="Q18" s="133" t="str">
        <f t="shared" si="2"/>
        <v>NR</v>
      </c>
      <c r="R18" s="133">
        <f>IF(COUNT(R12:R17)&gt;0,SUM(R12:R17),"NR")</f>
        <v>1866073585</v>
      </c>
      <c r="S18" s="133">
        <f>IF(COUNT(S12:S17)&gt;0,SUM(S12:S17),"NR")</f>
        <v>106294871</v>
      </c>
      <c r="T18" s="133">
        <f t="shared" si="2"/>
        <v>213617447</v>
      </c>
      <c r="U18" s="127" t="str">
        <f t="shared" si="2"/>
        <v>NR</v>
      </c>
      <c r="V18" s="127" t="str">
        <f t="shared" si="2"/>
        <v>NR</v>
      </c>
      <c r="W18" s="127" t="str">
        <f t="shared" si="2"/>
        <v>NR</v>
      </c>
    </row>
    <row r="19" spans="1:23" ht="13.5" customHeight="1" thickTop="1" thickBot="1" x14ac:dyDescent="0.3">
      <c r="A19" s="37"/>
      <c r="B19" s="51"/>
      <c r="C19" s="52"/>
      <c r="D19" s="53"/>
      <c r="E19" s="53"/>
      <c r="F19" s="53"/>
      <c r="G19" s="134"/>
      <c r="H19" s="134"/>
      <c r="I19" s="135"/>
      <c r="J19" s="135"/>
      <c r="K19" s="135"/>
      <c r="L19" s="135"/>
      <c r="M19" s="135"/>
      <c r="N19" s="135"/>
      <c r="O19" s="135"/>
      <c r="P19" s="136"/>
      <c r="Q19" s="135"/>
      <c r="R19" s="135"/>
      <c r="S19" s="135"/>
      <c r="T19" s="135"/>
      <c r="U19" s="137" t="s">
        <v>39</v>
      </c>
      <c r="V19" s="135"/>
      <c r="W19" s="135"/>
    </row>
    <row r="20" spans="1:23" ht="13.5" customHeight="1" thickTop="1" thickBot="1" x14ac:dyDescent="0.3">
      <c r="A20" s="37"/>
      <c r="B20" s="54"/>
      <c r="C20" s="52"/>
      <c r="D20" s="53"/>
      <c r="E20" s="53"/>
      <c r="F20" s="53"/>
      <c r="G20" s="134"/>
      <c r="H20" s="134"/>
      <c r="I20" s="134"/>
      <c r="J20" s="134"/>
      <c r="K20" s="134"/>
      <c r="L20" s="134"/>
      <c r="M20" s="134"/>
      <c r="N20" s="134"/>
      <c r="O20" s="134"/>
      <c r="P20" s="138"/>
      <c r="Q20" s="134"/>
      <c r="R20" s="134"/>
      <c r="S20" s="134"/>
      <c r="T20" s="134"/>
      <c r="U20" s="134"/>
      <c r="V20" s="134"/>
      <c r="W20" s="134"/>
    </row>
    <row r="21" spans="1:23" ht="13.5" customHeight="1" thickTop="1" thickBot="1" x14ac:dyDescent="0.3">
      <c r="A21" s="16" t="s">
        <v>40</v>
      </c>
      <c r="B21" s="55"/>
      <c r="C21" s="56"/>
      <c r="D21" s="53"/>
      <c r="E21" s="53"/>
      <c r="F21" s="53"/>
      <c r="G21" s="139"/>
      <c r="H21" s="139"/>
      <c r="I21" s="139"/>
      <c r="J21" s="139"/>
      <c r="K21" s="139"/>
      <c r="L21" s="139"/>
      <c r="M21" s="139"/>
      <c r="N21" s="139"/>
      <c r="O21" s="139"/>
      <c r="P21" s="140"/>
      <c r="Q21" s="139"/>
      <c r="R21" s="139"/>
      <c r="S21" s="139"/>
      <c r="T21" s="139"/>
      <c r="U21" s="139"/>
      <c r="V21" s="139"/>
      <c r="W21" s="139"/>
    </row>
    <row r="22" spans="1:23" ht="13.5" customHeight="1" thickBot="1" x14ac:dyDescent="0.3">
      <c r="A22" s="26"/>
      <c r="B22" s="156">
        <v>9</v>
      </c>
      <c r="C22" s="180" t="s">
        <v>41</v>
      </c>
      <c r="D22" s="180"/>
      <c r="E22" s="180"/>
      <c r="F22" s="181"/>
      <c r="G22" s="150">
        <f t="shared" ref="G22:G26" si="3">+I22</f>
        <v>2084235017</v>
      </c>
      <c r="H22" s="161"/>
      <c r="I22" s="121">
        <f>SUM(J22:W22)</f>
        <v>2084235017</v>
      </c>
      <c r="J22" s="161">
        <v>311010321</v>
      </c>
      <c r="K22" s="161"/>
      <c r="L22" s="161"/>
      <c r="M22" s="161">
        <v>15045</v>
      </c>
      <c r="N22" s="161"/>
      <c r="O22" s="161">
        <v>403467435</v>
      </c>
      <c r="P22" s="122"/>
      <c r="Q22" s="161"/>
      <c r="R22" s="161">
        <v>1171175080</v>
      </c>
      <c r="S22" s="161">
        <v>90432075</v>
      </c>
      <c r="T22" s="161">
        <v>108135061</v>
      </c>
      <c r="U22" s="161"/>
      <c r="V22" s="161"/>
      <c r="W22" s="161"/>
    </row>
    <row r="23" spans="1:23" ht="13.5" customHeight="1" thickTop="1" thickBot="1" x14ac:dyDescent="0.3">
      <c r="A23" s="57"/>
      <c r="B23" s="58">
        <v>10</v>
      </c>
      <c r="C23" s="171" t="s">
        <v>42</v>
      </c>
      <c r="D23" s="172"/>
      <c r="E23" s="172"/>
      <c r="F23" s="173"/>
      <c r="G23" s="150">
        <f t="shared" si="3"/>
        <v>175529428</v>
      </c>
      <c r="H23" s="161"/>
      <c r="I23" s="121">
        <f>SUM(J23:W23)</f>
        <v>175529428</v>
      </c>
      <c r="J23" s="161">
        <v>13003732</v>
      </c>
      <c r="K23" s="161"/>
      <c r="L23" s="161"/>
      <c r="M23" s="161">
        <v>517</v>
      </c>
      <c r="N23" s="161"/>
      <c r="O23" s="161">
        <v>11241849</v>
      </c>
      <c r="P23" s="122"/>
      <c r="Q23" s="161"/>
      <c r="R23" s="161">
        <v>134554674</v>
      </c>
      <c r="S23" s="161">
        <v>2805233</v>
      </c>
      <c r="T23" s="161">
        <v>13923423</v>
      </c>
      <c r="U23" s="161"/>
      <c r="V23" s="161"/>
      <c r="W23" s="161"/>
    </row>
    <row r="24" spans="1:23" ht="13.5" customHeight="1" thickTop="1" thickBot="1" x14ac:dyDescent="0.3">
      <c r="A24" s="37"/>
      <c r="B24" s="44">
        <v>11</v>
      </c>
      <c r="C24" s="171" t="s">
        <v>43</v>
      </c>
      <c r="D24" s="172"/>
      <c r="E24" s="172"/>
      <c r="F24" s="173"/>
      <c r="G24" s="150">
        <f t="shared" si="3"/>
        <v>0</v>
      </c>
      <c r="H24" s="123"/>
      <c r="I24" s="121">
        <f>SUM(J24:W24)</f>
        <v>0</v>
      </c>
      <c r="J24" s="123"/>
      <c r="K24" s="123"/>
      <c r="L24" s="123"/>
      <c r="M24" s="123"/>
      <c r="N24" s="123"/>
      <c r="O24" s="123"/>
      <c r="P24" s="124"/>
      <c r="Q24" s="123"/>
      <c r="R24" s="123"/>
      <c r="S24" s="123"/>
      <c r="T24" s="123"/>
      <c r="U24" s="123"/>
      <c r="V24" s="123"/>
      <c r="W24" s="123"/>
    </row>
    <row r="25" spans="1:23" ht="13.5" customHeight="1" thickTop="1" thickBot="1" x14ac:dyDescent="0.3">
      <c r="A25" s="37"/>
      <c r="B25" s="44">
        <v>12</v>
      </c>
      <c r="C25" s="171" t="s">
        <v>44</v>
      </c>
      <c r="D25" s="172"/>
      <c r="E25" s="172"/>
      <c r="F25" s="173"/>
      <c r="G25" s="150">
        <f t="shared" si="3"/>
        <v>110412319</v>
      </c>
      <c r="H25" s="123"/>
      <c r="I25" s="121">
        <f>SUM(J25:W25)</f>
        <v>110412319</v>
      </c>
      <c r="J25" s="123">
        <v>13692403</v>
      </c>
      <c r="K25" s="123"/>
      <c r="L25" s="123"/>
      <c r="M25" s="123">
        <v>544</v>
      </c>
      <c r="N25" s="123"/>
      <c r="O25" s="123">
        <v>8367738</v>
      </c>
      <c r="P25" s="124"/>
      <c r="Q25" s="123"/>
      <c r="R25" s="123">
        <v>77628409</v>
      </c>
      <c r="S25" s="123">
        <v>1825831</v>
      </c>
      <c r="T25" s="123">
        <v>8897394</v>
      </c>
      <c r="U25" s="123"/>
      <c r="V25" s="123"/>
      <c r="W25" s="123"/>
    </row>
    <row r="26" spans="1:23" ht="13.5" customHeight="1" thickTop="1" thickBot="1" x14ac:dyDescent="0.3">
      <c r="A26" s="37"/>
      <c r="B26" s="44">
        <v>13</v>
      </c>
      <c r="C26" s="171" t="s">
        <v>45</v>
      </c>
      <c r="D26" s="172"/>
      <c r="E26" s="172"/>
      <c r="F26" s="173"/>
      <c r="G26" s="150">
        <f t="shared" si="3"/>
        <v>573010175</v>
      </c>
      <c r="H26" s="123"/>
      <c r="I26" s="121">
        <f>SUM(J26:W26)</f>
        <v>573010175</v>
      </c>
      <c r="J26" s="123">
        <v>65812666</v>
      </c>
      <c r="K26" s="123"/>
      <c r="L26" s="123"/>
      <c r="M26" s="123"/>
      <c r="N26" s="123"/>
      <c r="O26" s="123">
        <v>23663987</v>
      </c>
      <c r="P26" s="124"/>
      <c r="Q26" s="123"/>
      <c r="R26" s="123">
        <v>407282427</v>
      </c>
      <c r="S26" s="123">
        <v>2574862.0000000005</v>
      </c>
      <c r="T26" s="123">
        <v>73676233</v>
      </c>
      <c r="U26" s="123"/>
      <c r="V26" s="123"/>
      <c r="W26" s="123"/>
    </row>
    <row r="27" spans="1:23" ht="13.5" customHeight="1" thickTop="1" thickBot="1" x14ac:dyDescent="0.3">
      <c r="A27" s="37"/>
      <c r="B27" s="44">
        <v>14</v>
      </c>
      <c r="C27" s="199" t="s">
        <v>46</v>
      </c>
      <c r="D27" s="172"/>
      <c r="E27" s="172"/>
      <c r="F27" s="173"/>
      <c r="G27" s="151" t="str">
        <f>G90</f>
        <v>NR</v>
      </c>
      <c r="H27" s="125" t="str">
        <f t="shared" ref="H27:W27" si="4">H90</f>
        <v>NR</v>
      </c>
      <c r="I27" s="125" t="str">
        <f t="shared" si="4"/>
        <v>NR</v>
      </c>
      <c r="J27" s="125" t="str">
        <f t="shared" si="4"/>
        <v>NR</v>
      </c>
      <c r="K27" s="125" t="str">
        <f t="shared" si="4"/>
        <v>NR</v>
      </c>
      <c r="L27" s="125" t="str">
        <f t="shared" si="4"/>
        <v>NR</v>
      </c>
      <c r="M27" s="125" t="str">
        <f t="shared" si="4"/>
        <v>NR</v>
      </c>
      <c r="N27" s="125" t="str">
        <f t="shared" si="4"/>
        <v>NR</v>
      </c>
      <c r="O27" s="125" t="str">
        <f t="shared" si="4"/>
        <v>NR</v>
      </c>
      <c r="P27" s="125" t="str">
        <f t="shared" si="4"/>
        <v>NR</v>
      </c>
      <c r="Q27" s="125" t="str">
        <f t="shared" si="4"/>
        <v>NR</v>
      </c>
      <c r="R27" s="125" t="str">
        <f>R90</f>
        <v>NR</v>
      </c>
      <c r="S27" s="125" t="str">
        <f t="shared" si="4"/>
        <v>NR</v>
      </c>
      <c r="T27" s="125" t="str">
        <f>T90</f>
        <v>NR</v>
      </c>
      <c r="U27" s="125" t="str">
        <f t="shared" si="4"/>
        <v>NR</v>
      </c>
      <c r="V27" s="125" t="str">
        <f t="shared" si="4"/>
        <v>NR</v>
      </c>
      <c r="W27" s="125" t="str">
        <f t="shared" si="4"/>
        <v>NR</v>
      </c>
    </row>
    <row r="28" spans="1:23" ht="13.5" customHeight="1" thickBot="1" x14ac:dyDescent="0.3">
      <c r="A28" s="37"/>
      <c r="B28" s="59">
        <v>15</v>
      </c>
      <c r="C28" s="174" t="s">
        <v>47</v>
      </c>
      <c r="D28" s="175"/>
      <c r="E28" s="175"/>
      <c r="F28" s="176"/>
      <c r="G28" s="150">
        <f>+I28</f>
        <v>-6658233</v>
      </c>
      <c r="H28" s="160"/>
      <c r="I28" s="121">
        <f>SUM(J28:W28)</f>
        <v>-6658233</v>
      </c>
      <c r="J28" s="160">
        <v>3346076</v>
      </c>
      <c r="K28" s="160"/>
      <c r="L28" s="160"/>
      <c r="M28" s="160"/>
      <c r="N28" s="160"/>
      <c r="O28" s="160">
        <v>731630</v>
      </c>
      <c r="P28" s="141"/>
      <c r="Q28" s="160"/>
      <c r="R28" s="160">
        <v>-10172501</v>
      </c>
      <c r="S28" s="160"/>
      <c r="T28" s="160">
        <v>-563438</v>
      </c>
      <c r="U28" s="160"/>
      <c r="V28" s="160"/>
      <c r="W28" s="160"/>
    </row>
    <row r="29" spans="1:23" ht="13.5" customHeight="1" thickTop="1" thickBot="1" x14ac:dyDescent="0.3">
      <c r="A29" s="37"/>
      <c r="B29" s="48">
        <v>16</v>
      </c>
      <c r="C29" s="177" t="s">
        <v>48</v>
      </c>
      <c r="D29" s="178"/>
      <c r="E29" s="178"/>
      <c r="F29" s="179"/>
      <c r="G29" s="132">
        <f>IF(COUNT(G22:G28)&gt;0,SUM(G22:G28),"NR")</f>
        <v>2936528706</v>
      </c>
      <c r="H29" s="126" t="str">
        <f t="shared" ref="H29:W29" si="5">IF(COUNT(H22:H28)&gt;0,SUM(H22:H28),"NR")</f>
        <v>NR</v>
      </c>
      <c r="I29" s="132">
        <f>IF(COUNT(I22:I28)&gt;0,SUM(I22:I28),"NR")</f>
        <v>2936528706</v>
      </c>
      <c r="J29" s="132">
        <f t="shared" si="5"/>
        <v>406865198</v>
      </c>
      <c r="K29" s="126" t="str">
        <f t="shared" si="5"/>
        <v>NR</v>
      </c>
      <c r="L29" s="126" t="str">
        <f t="shared" si="5"/>
        <v>NR</v>
      </c>
      <c r="M29" s="132">
        <f t="shared" si="5"/>
        <v>16106</v>
      </c>
      <c r="N29" s="126" t="str">
        <f t="shared" si="5"/>
        <v>NR</v>
      </c>
      <c r="O29" s="132">
        <f t="shared" si="5"/>
        <v>447472639</v>
      </c>
      <c r="P29" s="126" t="str">
        <f t="shared" si="5"/>
        <v>NR</v>
      </c>
      <c r="Q29" s="126" t="str">
        <f t="shared" si="5"/>
        <v>NR</v>
      </c>
      <c r="R29" s="132">
        <f>IF(COUNT(R22:R28)&gt;0,SUM(R22:R28),"NR")</f>
        <v>1780468089</v>
      </c>
      <c r="S29" s="132">
        <f>IF(COUNT(S22:S28)&gt;0,SUM(S22:S28),"NR")</f>
        <v>97638001</v>
      </c>
      <c r="T29" s="132">
        <f t="shared" si="5"/>
        <v>204068673</v>
      </c>
      <c r="U29" s="126" t="str">
        <f t="shared" si="5"/>
        <v>NR</v>
      </c>
      <c r="V29" s="126" t="str">
        <f t="shared" si="5"/>
        <v>NR</v>
      </c>
      <c r="W29" s="126" t="str">
        <f t="shared" si="5"/>
        <v>NR</v>
      </c>
    </row>
    <row r="30" spans="1:23" ht="13.5" customHeight="1" thickTop="1" x14ac:dyDescent="0.25">
      <c r="A30" s="37"/>
      <c r="B30" s="60"/>
      <c r="C30" s="61"/>
      <c r="D30" s="53"/>
      <c r="E30" s="53"/>
      <c r="F30" s="53"/>
      <c r="G30" s="134"/>
      <c r="H30" s="134"/>
      <c r="I30" s="134"/>
      <c r="J30" s="134"/>
      <c r="K30" s="134"/>
      <c r="L30" s="134"/>
      <c r="M30" s="134"/>
      <c r="N30" s="134"/>
      <c r="O30" s="134"/>
      <c r="P30" s="138"/>
      <c r="Q30" s="134"/>
      <c r="R30" s="134"/>
      <c r="S30" s="134"/>
      <c r="T30" s="134"/>
      <c r="U30" s="134"/>
      <c r="V30" s="134"/>
      <c r="W30" s="134"/>
    </row>
    <row r="31" spans="1:23" ht="13.5" customHeight="1" x14ac:dyDescent="0.25">
      <c r="A31" s="37"/>
      <c r="B31" s="62"/>
      <c r="C31" s="63"/>
      <c r="D31" s="53"/>
      <c r="E31" s="53"/>
      <c r="F31" s="53"/>
      <c r="G31" s="134"/>
      <c r="H31" s="134"/>
      <c r="I31" s="134"/>
      <c r="J31" s="134"/>
      <c r="K31" s="134"/>
      <c r="L31" s="134"/>
      <c r="M31" s="134"/>
      <c r="N31" s="134"/>
      <c r="O31" s="134"/>
      <c r="P31" s="138"/>
      <c r="Q31" s="134"/>
      <c r="R31" s="134"/>
      <c r="S31" s="134"/>
      <c r="T31" s="134"/>
      <c r="U31" s="134"/>
      <c r="V31" s="134"/>
      <c r="W31" s="134"/>
    </row>
    <row r="32" spans="1:23" ht="13.5" customHeight="1" thickBot="1" x14ac:dyDescent="0.3">
      <c r="A32" s="17" t="s">
        <v>49</v>
      </c>
      <c r="B32" s="55"/>
      <c r="C32" s="56"/>
      <c r="D32" s="53"/>
      <c r="E32" s="53"/>
      <c r="F32" s="53"/>
      <c r="G32" s="134"/>
      <c r="H32" s="134"/>
      <c r="I32" s="134"/>
      <c r="J32" s="134"/>
      <c r="K32" s="134"/>
      <c r="L32" s="134"/>
      <c r="M32" s="134"/>
      <c r="N32" s="134"/>
      <c r="O32" s="134"/>
      <c r="P32" s="138"/>
      <c r="Q32" s="134"/>
      <c r="R32" s="134"/>
      <c r="S32" s="134"/>
      <c r="T32" s="134"/>
      <c r="U32" s="134"/>
      <c r="V32" s="134"/>
      <c r="W32" s="134"/>
    </row>
    <row r="33" spans="1:24" ht="13.5" customHeight="1" thickBot="1" x14ac:dyDescent="0.3">
      <c r="A33" s="64"/>
      <c r="B33" s="156">
        <v>17</v>
      </c>
      <c r="C33" s="180" t="s">
        <v>50</v>
      </c>
      <c r="D33" s="180"/>
      <c r="E33" s="180"/>
      <c r="F33" s="181"/>
      <c r="G33" s="123">
        <f t="shared" ref="G33" si="6">+I33</f>
        <v>81781395</v>
      </c>
      <c r="H33" s="123"/>
      <c r="I33" s="121">
        <f>SUM(J33:W33)</f>
        <v>81781395</v>
      </c>
      <c r="J33" s="123">
        <v>81781395</v>
      </c>
      <c r="K33" s="123"/>
      <c r="L33" s="123"/>
      <c r="M33" s="123"/>
      <c r="N33" s="123"/>
      <c r="O33" s="123"/>
      <c r="P33" s="124"/>
      <c r="Q33" s="123"/>
      <c r="R33" s="123"/>
      <c r="S33" s="123"/>
      <c r="T33" s="123"/>
      <c r="U33" s="123"/>
      <c r="V33" s="123"/>
      <c r="W33" s="123"/>
    </row>
    <row r="34" spans="1:24" ht="13.5" customHeight="1" thickTop="1" x14ac:dyDescent="0.25">
      <c r="A34" s="26"/>
      <c r="B34" s="155">
        <v>18</v>
      </c>
      <c r="C34" s="172" t="s">
        <v>51</v>
      </c>
      <c r="D34" s="172"/>
      <c r="E34" s="172"/>
      <c r="F34" s="173"/>
      <c r="G34" s="131">
        <f>IF(COUNT(G29,G33)&gt;0,SUM(G29)-SUM(G33),"NR")</f>
        <v>2854747311</v>
      </c>
      <c r="H34" s="125" t="str">
        <f t="shared" ref="H34:V34" si="7">IF(COUNT(H29,H33)&gt;0,SUM(H29)-SUM(H33),"NR")</f>
        <v>NR</v>
      </c>
      <c r="I34" s="131">
        <f>IF(COUNT(I29,I33)&gt;0,SUM(I29)-SUM(I33),"NR")</f>
        <v>2854747311</v>
      </c>
      <c r="J34" s="131">
        <f t="shared" si="7"/>
        <v>325083803</v>
      </c>
      <c r="K34" s="125" t="str">
        <f t="shared" si="7"/>
        <v>NR</v>
      </c>
      <c r="L34" s="125" t="str">
        <f t="shared" si="7"/>
        <v>NR</v>
      </c>
      <c r="M34" s="131">
        <f t="shared" si="7"/>
        <v>16106</v>
      </c>
      <c r="N34" s="125" t="str">
        <f t="shared" si="7"/>
        <v>NR</v>
      </c>
      <c r="O34" s="131">
        <f t="shared" si="7"/>
        <v>447472639</v>
      </c>
      <c r="P34" s="125" t="str">
        <f t="shared" si="7"/>
        <v>NR</v>
      </c>
      <c r="Q34" s="125" t="str">
        <f t="shared" si="7"/>
        <v>NR</v>
      </c>
      <c r="R34" s="131">
        <f>IF(COUNT(R29,R33)&gt;0,SUM(R29)-SUM(R33),"NR")</f>
        <v>1780468089</v>
      </c>
      <c r="S34" s="131">
        <f t="shared" si="7"/>
        <v>97638001</v>
      </c>
      <c r="T34" s="131">
        <f t="shared" si="7"/>
        <v>204068673</v>
      </c>
      <c r="U34" s="125" t="str">
        <f t="shared" si="7"/>
        <v>NR</v>
      </c>
      <c r="V34" s="125" t="str">
        <f t="shared" si="7"/>
        <v>NR</v>
      </c>
      <c r="W34" s="125" t="str">
        <f>IF(COUNT(W29,W33)&gt;0,SUM(W29,-W33),"NR")</f>
        <v>NR</v>
      </c>
      <c r="X34" s="18"/>
    </row>
    <row r="35" spans="1:24" ht="13.5" customHeight="1" thickBot="1" x14ac:dyDescent="0.3">
      <c r="A35" s="26"/>
      <c r="B35" s="155">
        <v>19</v>
      </c>
      <c r="C35" s="172" t="s">
        <v>52</v>
      </c>
      <c r="D35" s="172"/>
      <c r="E35" s="172"/>
      <c r="F35" s="17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123"/>
      <c r="R35" s="123"/>
      <c r="S35" s="123"/>
      <c r="T35" s="123"/>
      <c r="U35" s="123"/>
      <c r="V35" s="123"/>
      <c r="W35" s="123"/>
      <c r="X35" s="18"/>
    </row>
    <row r="36" spans="1:24" ht="13.5" customHeight="1" thickBot="1" x14ac:dyDescent="0.3">
      <c r="A36" s="26"/>
      <c r="B36" s="155">
        <v>20</v>
      </c>
      <c r="C36" s="172" t="s">
        <v>53</v>
      </c>
      <c r="D36" s="172"/>
      <c r="E36" s="172"/>
      <c r="F36" s="173"/>
      <c r="G36" s="123">
        <f t="shared" ref="G36:G37" si="8">+I36</f>
        <v>132889853</v>
      </c>
      <c r="H36" s="123"/>
      <c r="I36" s="121">
        <f>SUM(J36:W36)</f>
        <v>132889853</v>
      </c>
      <c r="J36" s="123">
        <v>18386156</v>
      </c>
      <c r="K36" s="123"/>
      <c r="L36" s="123"/>
      <c r="M36" s="123">
        <v>1012</v>
      </c>
      <c r="N36" s="123"/>
      <c r="O36" s="123">
        <v>7946884</v>
      </c>
      <c r="P36" s="124"/>
      <c r="Q36" s="123"/>
      <c r="R36" s="123">
        <v>93534214</v>
      </c>
      <c r="S36" s="123">
        <v>2728162</v>
      </c>
      <c r="T36" s="123">
        <v>10293425</v>
      </c>
      <c r="U36" s="123"/>
      <c r="V36" s="123"/>
      <c r="W36" s="123"/>
    </row>
    <row r="37" spans="1:24" ht="13.5" customHeight="1" thickTop="1" thickBot="1" x14ac:dyDescent="0.3">
      <c r="A37" s="26"/>
      <c r="B37" s="155">
        <v>21</v>
      </c>
      <c r="C37" s="172" t="s">
        <v>54</v>
      </c>
      <c r="D37" s="172"/>
      <c r="E37" s="172"/>
      <c r="F37" s="173"/>
      <c r="G37" s="123">
        <f t="shared" si="8"/>
        <v>140747580</v>
      </c>
      <c r="H37" s="123"/>
      <c r="I37" s="121">
        <f>SUM(J37:W37)</f>
        <v>140747580</v>
      </c>
      <c r="J37" s="123">
        <v>32563901</v>
      </c>
      <c r="K37" s="123"/>
      <c r="L37" s="123"/>
      <c r="M37" s="123">
        <v>1165</v>
      </c>
      <c r="N37" s="123"/>
      <c r="O37" s="123">
        <v>11962263</v>
      </c>
      <c r="P37" s="123"/>
      <c r="Q37" s="123"/>
      <c r="R37" s="123">
        <v>82914592</v>
      </c>
      <c r="S37" s="123">
        <v>3604613</v>
      </c>
      <c r="T37" s="123">
        <v>8701046</v>
      </c>
      <c r="U37" s="123"/>
      <c r="V37" s="123"/>
      <c r="W37" s="123">
        <v>1000000</v>
      </c>
    </row>
    <row r="38" spans="1:24" ht="13.5" customHeight="1" thickTop="1" x14ac:dyDescent="0.25">
      <c r="A38" s="26"/>
      <c r="B38" s="159">
        <v>22</v>
      </c>
      <c r="C38" s="195" t="s">
        <v>55</v>
      </c>
      <c r="D38" s="195"/>
      <c r="E38" s="195"/>
      <c r="F38" s="196"/>
      <c r="G38" s="197"/>
      <c r="H38" s="197"/>
      <c r="I38" s="197"/>
      <c r="J38" s="197"/>
      <c r="K38" s="197"/>
      <c r="L38" s="197"/>
      <c r="M38" s="160"/>
      <c r="N38" s="160"/>
      <c r="O38" s="197"/>
      <c r="P38" s="197"/>
      <c r="Q38" s="197"/>
      <c r="R38" s="197"/>
      <c r="S38" s="160"/>
      <c r="T38" s="197"/>
      <c r="U38" s="197"/>
      <c r="V38" s="197"/>
      <c r="W38" s="197"/>
    </row>
    <row r="39" spans="1:24" ht="13.5" customHeight="1" x14ac:dyDescent="0.25">
      <c r="A39" s="26"/>
      <c r="B39" s="156"/>
      <c r="C39" s="40" t="s">
        <v>29</v>
      </c>
      <c r="D39" s="41"/>
      <c r="E39" s="203" t="s">
        <v>56</v>
      </c>
      <c r="F39" s="204"/>
      <c r="G39" s="198"/>
      <c r="H39" s="198"/>
      <c r="I39" s="198"/>
      <c r="J39" s="198"/>
      <c r="K39" s="198"/>
      <c r="L39" s="198"/>
      <c r="M39" s="161"/>
      <c r="N39" s="161"/>
      <c r="O39" s="198"/>
      <c r="P39" s="198"/>
      <c r="Q39" s="198"/>
      <c r="R39" s="198"/>
      <c r="S39" s="161"/>
      <c r="T39" s="198"/>
      <c r="U39" s="198"/>
      <c r="V39" s="198"/>
      <c r="W39" s="198"/>
    </row>
    <row r="40" spans="1:24" ht="13.5" customHeight="1" x14ac:dyDescent="0.25">
      <c r="A40" s="57"/>
      <c r="B40" s="58">
        <v>23</v>
      </c>
      <c r="C40" s="171" t="s">
        <v>57</v>
      </c>
      <c r="D40" s="172"/>
      <c r="E40" s="172"/>
      <c r="F40" s="173"/>
      <c r="G40" s="131">
        <f>IF(COUNT(G34:G39)&gt;0,SUM(G34:G39),"NR")</f>
        <v>3128384744</v>
      </c>
      <c r="H40" s="125" t="str">
        <f t="shared" ref="H40:W40" si="9">IF(COUNT(H34:H39)&gt;0,SUM(H34:H39),"NR")</f>
        <v>NR</v>
      </c>
      <c r="I40" s="131">
        <f t="shared" si="9"/>
        <v>3128384744</v>
      </c>
      <c r="J40" s="131">
        <f t="shared" si="9"/>
        <v>376033860</v>
      </c>
      <c r="K40" s="125" t="str">
        <f t="shared" si="9"/>
        <v>NR</v>
      </c>
      <c r="L40" s="125" t="str">
        <f t="shared" si="9"/>
        <v>NR</v>
      </c>
      <c r="M40" s="131">
        <f t="shared" si="9"/>
        <v>18283</v>
      </c>
      <c r="N40" s="125" t="str">
        <f t="shared" si="9"/>
        <v>NR</v>
      </c>
      <c r="O40" s="131">
        <f t="shared" si="9"/>
        <v>467381786</v>
      </c>
      <c r="P40" s="125" t="str">
        <f t="shared" si="9"/>
        <v>NR</v>
      </c>
      <c r="Q40" s="125" t="str">
        <f t="shared" si="9"/>
        <v>NR</v>
      </c>
      <c r="R40" s="131">
        <f>IF(COUNT(R34:R39)&gt;0,SUM(R34:R39),"NR")</f>
        <v>1956916895</v>
      </c>
      <c r="S40" s="131">
        <f>IF(COUNT(S34:S39)&gt;0,SUM(S34:S39),"NR")</f>
        <v>103970776</v>
      </c>
      <c r="T40" s="131">
        <f t="shared" si="9"/>
        <v>223063144</v>
      </c>
      <c r="U40" s="125" t="str">
        <f t="shared" si="9"/>
        <v>NR</v>
      </c>
      <c r="V40" s="125" t="str">
        <f t="shared" si="9"/>
        <v>NR</v>
      </c>
      <c r="W40" s="131">
        <f t="shared" si="9"/>
        <v>1000000</v>
      </c>
    </row>
    <row r="41" spans="1:24" ht="13.5" customHeight="1" thickBot="1" x14ac:dyDescent="0.3">
      <c r="A41" s="37"/>
      <c r="B41" s="44">
        <v>24</v>
      </c>
      <c r="C41" s="171" t="s">
        <v>58</v>
      </c>
      <c r="D41" s="172"/>
      <c r="E41" s="172"/>
      <c r="F41" s="173"/>
      <c r="G41" s="131">
        <f t="shared" ref="G41:W41" si="10">IF(COUNT(G18,G40)&gt;0,SUM(G18)-SUM(G40),"NR")</f>
        <v>-59066556</v>
      </c>
      <c r="H41" s="125" t="str">
        <f t="shared" si="10"/>
        <v>NR</v>
      </c>
      <c r="I41" s="131">
        <f t="shared" si="10"/>
        <v>-59066556</v>
      </c>
      <c r="J41" s="131">
        <f t="shared" si="10"/>
        <v>2784502</v>
      </c>
      <c r="K41" s="125" t="str">
        <f t="shared" si="10"/>
        <v>NR</v>
      </c>
      <c r="L41" s="125" t="str">
        <f t="shared" si="10"/>
        <v>NR</v>
      </c>
      <c r="M41" s="131">
        <f>IF(COUNT(M18,M40)&gt;0,SUM(M18)-SUM(M40),"NR")</f>
        <v>-955</v>
      </c>
      <c r="N41" s="125" t="str">
        <f>IF(COUNT(N18,N40)&gt;0,SUM(N18)-SUM(N40),"NR")</f>
        <v>NR</v>
      </c>
      <c r="O41" s="131">
        <f t="shared" si="10"/>
        <v>37114809</v>
      </c>
      <c r="P41" s="125" t="str">
        <f t="shared" si="10"/>
        <v>NR</v>
      </c>
      <c r="Q41" s="125" t="str">
        <f t="shared" si="10"/>
        <v>NR</v>
      </c>
      <c r="R41" s="131">
        <f>IF(COUNT(R18,R40)&gt;0,SUM(R18)-SUM(R40),"NR")</f>
        <v>-90843310</v>
      </c>
      <c r="S41" s="131">
        <f>IF(COUNT(S18,S40)&gt;0,SUM(S18)-SUM(S40),"NR")</f>
        <v>2324095</v>
      </c>
      <c r="T41" s="131">
        <f t="shared" si="10"/>
        <v>-9445697</v>
      </c>
      <c r="U41" s="125" t="str">
        <f t="shared" si="10"/>
        <v>NR</v>
      </c>
      <c r="V41" s="125" t="str">
        <f t="shared" si="10"/>
        <v>NR</v>
      </c>
      <c r="W41" s="131">
        <f t="shared" si="10"/>
        <v>-1000000</v>
      </c>
    </row>
    <row r="42" spans="1:24" ht="13.5" customHeight="1" thickBot="1" x14ac:dyDescent="0.3">
      <c r="A42" s="37"/>
      <c r="B42" s="44">
        <v>25</v>
      </c>
      <c r="C42" s="171" t="s">
        <v>59</v>
      </c>
      <c r="D42" s="172"/>
      <c r="E42" s="172"/>
      <c r="F42" s="173"/>
      <c r="G42" s="123">
        <f t="shared" ref="G42:G43" si="11">+I42</f>
        <v>46016127</v>
      </c>
      <c r="H42" s="123"/>
      <c r="I42" s="121">
        <f>SUM(J42:W42)</f>
        <v>46016127</v>
      </c>
      <c r="J42" s="123">
        <v>4802302</v>
      </c>
      <c r="K42" s="123"/>
      <c r="L42" s="123"/>
      <c r="M42" s="123">
        <v>577805</v>
      </c>
      <c r="N42" s="123"/>
      <c r="O42" s="123">
        <v>22161342</v>
      </c>
      <c r="P42" s="124"/>
      <c r="Q42" s="123"/>
      <c r="R42" s="123">
        <v>11698239</v>
      </c>
      <c r="S42" s="123">
        <v>4091168</v>
      </c>
      <c r="T42" s="123">
        <v>2685271</v>
      </c>
      <c r="U42" s="123"/>
      <c r="V42" s="123"/>
      <c r="W42" s="123"/>
    </row>
    <row r="43" spans="1:24" ht="13.5" customHeight="1" thickTop="1" thickBot="1" x14ac:dyDescent="0.3">
      <c r="A43" s="37"/>
      <c r="B43" s="44">
        <v>26</v>
      </c>
      <c r="C43" s="171" t="s">
        <v>60</v>
      </c>
      <c r="D43" s="172"/>
      <c r="E43" s="172"/>
      <c r="F43" s="173"/>
      <c r="G43" s="123">
        <f t="shared" si="11"/>
        <v>11763027</v>
      </c>
      <c r="H43" s="123"/>
      <c r="I43" s="121">
        <f>SUM(J43:W43)</f>
        <v>11763027</v>
      </c>
      <c r="J43" s="123">
        <v>1227605</v>
      </c>
      <c r="K43" s="123"/>
      <c r="L43" s="123"/>
      <c r="M43" s="123">
        <v>147703</v>
      </c>
      <c r="N43" s="123"/>
      <c r="O43" s="123">
        <v>5665066</v>
      </c>
      <c r="P43" s="124"/>
      <c r="Q43" s="123"/>
      <c r="R43" s="123">
        <v>2990402</v>
      </c>
      <c r="S43" s="123">
        <v>1045819</v>
      </c>
      <c r="T43" s="123">
        <v>686432</v>
      </c>
      <c r="U43" s="123"/>
      <c r="V43" s="123"/>
      <c r="W43" s="123"/>
    </row>
    <row r="44" spans="1:24" ht="13.5" customHeight="1" thickTop="1" x14ac:dyDescent="0.25">
      <c r="A44" s="37"/>
      <c r="B44" s="44">
        <v>27</v>
      </c>
      <c r="C44" s="171" t="s">
        <v>61</v>
      </c>
      <c r="D44" s="172"/>
      <c r="E44" s="172"/>
      <c r="F44" s="173"/>
      <c r="G44" s="131">
        <f>IF(COUNT(G42:G43)&gt;0,SUM(G42:G43),"NR")</f>
        <v>57779154</v>
      </c>
      <c r="H44" s="125" t="str">
        <f t="shared" ref="H44:W44" si="12">IF(COUNT(H42:H43)&gt;0,SUM(H42:H43),"NR")</f>
        <v>NR</v>
      </c>
      <c r="I44" s="131">
        <f t="shared" si="12"/>
        <v>57779154</v>
      </c>
      <c r="J44" s="131">
        <f t="shared" si="12"/>
        <v>6029907</v>
      </c>
      <c r="K44" s="125" t="str">
        <f t="shared" si="12"/>
        <v>NR</v>
      </c>
      <c r="L44" s="125" t="str">
        <f t="shared" si="12"/>
        <v>NR</v>
      </c>
      <c r="M44" s="131">
        <f t="shared" si="12"/>
        <v>725508</v>
      </c>
      <c r="N44" s="125" t="str">
        <f t="shared" si="12"/>
        <v>NR</v>
      </c>
      <c r="O44" s="131">
        <f t="shared" si="12"/>
        <v>27826408</v>
      </c>
      <c r="P44" s="125" t="str">
        <f t="shared" si="12"/>
        <v>NR</v>
      </c>
      <c r="Q44" s="125" t="str">
        <f t="shared" si="12"/>
        <v>NR</v>
      </c>
      <c r="R44" s="131">
        <f>IF(COUNT(R42:R43)&gt;0,SUM(R42:R43),"NR")</f>
        <v>14688641</v>
      </c>
      <c r="S44" s="131">
        <f t="shared" si="12"/>
        <v>5136987</v>
      </c>
      <c r="T44" s="131">
        <f t="shared" si="12"/>
        <v>3371703</v>
      </c>
      <c r="U44" s="125" t="str">
        <f t="shared" si="12"/>
        <v>NR</v>
      </c>
      <c r="V44" s="125" t="str">
        <f t="shared" si="12"/>
        <v>NR</v>
      </c>
      <c r="W44" s="125" t="str">
        <f t="shared" si="12"/>
        <v>NR</v>
      </c>
    </row>
    <row r="45" spans="1:24" ht="13.5" customHeight="1" x14ac:dyDescent="0.25">
      <c r="A45" s="37"/>
      <c r="B45" s="59">
        <v>28</v>
      </c>
      <c r="C45" s="199" t="s">
        <v>62</v>
      </c>
      <c r="D45" s="172"/>
      <c r="E45" s="172"/>
      <c r="F45" s="173"/>
      <c r="G45" s="160"/>
      <c r="H45" s="160"/>
      <c r="I45" s="160"/>
      <c r="J45" s="160"/>
      <c r="K45" s="160"/>
      <c r="L45" s="160"/>
      <c r="M45" s="160"/>
      <c r="N45" s="160"/>
      <c r="O45" s="160"/>
      <c r="P45" s="141"/>
      <c r="Q45" s="160"/>
      <c r="R45" s="160"/>
      <c r="S45" s="160"/>
      <c r="T45" s="160"/>
      <c r="U45" s="160"/>
      <c r="V45" s="160"/>
      <c r="W45" s="160"/>
    </row>
    <row r="46" spans="1:24" ht="13.5" customHeight="1" x14ac:dyDescent="0.25">
      <c r="A46" s="37"/>
      <c r="B46" s="59">
        <v>29</v>
      </c>
      <c r="C46" s="171" t="s">
        <v>63</v>
      </c>
      <c r="D46" s="172"/>
      <c r="E46" s="172"/>
      <c r="F46" s="173"/>
      <c r="G46" s="145">
        <f>+I46</f>
        <v>-8046438</v>
      </c>
      <c r="H46" s="128" t="str">
        <f t="shared" ref="H46:W46" si="13">H109</f>
        <v>NR</v>
      </c>
      <c r="I46" s="145">
        <f>+O46+R46+S46+T46</f>
        <v>-8046438</v>
      </c>
      <c r="J46" s="128" t="str">
        <f t="shared" si="13"/>
        <v>NR</v>
      </c>
      <c r="K46" s="128" t="str">
        <f t="shared" si="13"/>
        <v>NR</v>
      </c>
      <c r="L46" s="128" t="str">
        <f t="shared" si="13"/>
        <v>NR</v>
      </c>
      <c r="M46" s="128" t="str">
        <f t="shared" si="13"/>
        <v>NR</v>
      </c>
      <c r="N46" s="128" t="str">
        <f t="shared" si="13"/>
        <v>NR</v>
      </c>
      <c r="O46" s="145">
        <f t="shared" si="13"/>
        <v>-1132220</v>
      </c>
      <c r="P46" s="128" t="str">
        <f t="shared" si="13"/>
        <v>NR</v>
      </c>
      <c r="Q46" s="128" t="str">
        <f t="shared" si="13"/>
        <v>NR</v>
      </c>
      <c r="R46" s="145">
        <f>R109</f>
        <v>-6152347</v>
      </c>
      <c r="S46" s="145">
        <f>S109</f>
        <v>-11331</v>
      </c>
      <c r="T46" s="145">
        <f t="shared" si="13"/>
        <v>-750540</v>
      </c>
      <c r="U46" s="128" t="str">
        <f t="shared" si="13"/>
        <v>NR</v>
      </c>
      <c r="V46" s="128" t="str">
        <f t="shared" si="13"/>
        <v>NR</v>
      </c>
      <c r="W46" s="128" t="str">
        <f t="shared" si="13"/>
        <v>NR</v>
      </c>
    </row>
    <row r="47" spans="1:24" ht="27" customHeight="1" x14ac:dyDescent="0.25">
      <c r="A47" s="37"/>
      <c r="B47" s="65">
        <v>30</v>
      </c>
      <c r="C47" s="199" t="s">
        <v>64</v>
      </c>
      <c r="D47" s="172"/>
      <c r="E47" s="172"/>
      <c r="F47" s="173"/>
      <c r="G47" s="131">
        <f>IF(COUNT(G41,G44:G46)&gt;0,SUM(G41,G44:G46),"NR")</f>
        <v>-9333840</v>
      </c>
      <c r="H47" s="125" t="str">
        <f t="shared" ref="H47:W47" si="14">IF(COUNT(H41,H44:H46)&gt;0,SUM(H41,H44:H46),"NR")</f>
        <v>NR</v>
      </c>
      <c r="I47" s="131">
        <f>IF(COUNT(I41,I44:I46)&gt;0,SUM(I41,I44:I46),"NR")</f>
        <v>-9333840</v>
      </c>
      <c r="J47" s="131">
        <f t="shared" si="14"/>
        <v>8814409</v>
      </c>
      <c r="K47" s="125" t="str">
        <f t="shared" si="14"/>
        <v>NR</v>
      </c>
      <c r="L47" s="125" t="str">
        <f t="shared" si="14"/>
        <v>NR</v>
      </c>
      <c r="M47" s="131">
        <f t="shared" si="14"/>
        <v>724553</v>
      </c>
      <c r="N47" s="125" t="str">
        <f t="shared" si="14"/>
        <v>NR</v>
      </c>
      <c r="O47" s="131">
        <f t="shared" si="14"/>
        <v>63808997</v>
      </c>
      <c r="P47" s="125" t="str">
        <f t="shared" si="14"/>
        <v>NR</v>
      </c>
      <c r="Q47" s="125" t="str">
        <f t="shared" si="14"/>
        <v>NR</v>
      </c>
      <c r="R47" s="131">
        <f>IF(COUNT(R41,R44:R46)&gt;0,SUM(R41,R44:R46),"NR")</f>
        <v>-82307016</v>
      </c>
      <c r="S47" s="131">
        <f>IF(COUNT(S41,S44:S46)&gt;0,SUM(S41,S44:S46),"NR")</f>
        <v>7449751</v>
      </c>
      <c r="T47" s="131">
        <f t="shared" si="14"/>
        <v>-6824534</v>
      </c>
      <c r="U47" s="125" t="str">
        <f t="shared" si="14"/>
        <v>NR</v>
      </c>
      <c r="V47" s="125" t="str">
        <f t="shared" si="14"/>
        <v>NR</v>
      </c>
      <c r="W47" s="131">
        <f t="shared" si="14"/>
        <v>-1000000</v>
      </c>
    </row>
    <row r="48" spans="1:24" ht="13.5" customHeight="1" thickBot="1" x14ac:dyDescent="0.3">
      <c r="A48" s="26"/>
      <c r="B48" s="66">
        <v>31</v>
      </c>
      <c r="C48" s="174" t="s">
        <v>65</v>
      </c>
      <c r="D48" s="175"/>
      <c r="E48" s="175"/>
      <c r="F48" s="176"/>
      <c r="G48" s="142"/>
      <c r="H48" s="142"/>
      <c r="I48" s="142"/>
      <c r="J48" s="142"/>
      <c r="K48" s="142"/>
      <c r="L48" s="142"/>
      <c r="M48" s="142"/>
      <c r="N48" s="142"/>
      <c r="O48" s="142"/>
      <c r="P48" s="143"/>
      <c r="Q48" s="142"/>
      <c r="R48" s="142"/>
      <c r="S48" s="142"/>
      <c r="T48" s="142"/>
      <c r="U48" s="142"/>
      <c r="V48" s="142"/>
      <c r="W48" s="129"/>
    </row>
    <row r="49" spans="1:24" ht="13.5" customHeight="1" thickTop="1" thickBot="1" x14ac:dyDescent="0.3">
      <c r="A49" s="67"/>
      <c r="B49" s="68">
        <v>32</v>
      </c>
      <c r="C49" s="200" t="s">
        <v>66</v>
      </c>
      <c r="D49" s="201"/>
      <c r="E49" s="201"/>
      <c r="F49" s="202"/>
      <c r="G49" s="144">
        <f>IF(COUNT(G47,G48)&gt;0,SUM(G47,-G48),"NR")</f>
        <v>-9333840</v>
      </c>
      <c r="H49" s="130" t="str">
        <f t="shared" ref="H49:W49" si="15">IF(COUNT(H47,H48)&gt;0,SUM(H47,-H48),"NR")</f>
        <v>NR</v>
      </c>
      <c r="I49" s="144">
        <f>IF(COUNT(I47,I48)&gt;0,SUM(I47,-I48),"NR")</f>
        <v>-9333840</v>
      </c>
      <c r="J49" s="144">
        <f t="shared" si="15"/>
        <v>8814409</v>
      </c>
      <c r="K49" s="130" t="str">
        <f t="shared" si="15"/>
        <v>NR</v>
      </c>
      <c r="L49" s="130" t="str">
        <f t="shared" si="15"/>
        <v>NR</v>
      </c>
      <c r="M49" s="144">
        <f t="shared" si="15"/>
        <v>724553</v>
      </c>
      <c r="N49" s="130" t="str">
        <f t="shared" si="15"/>
        <v>NR</v>
      </c>
      <c r="O49" s="144">
        <f t="shared" si="15"/>
        <v>63808997</v>
      </c>
      <c r="P49" s="130" t="str">
        <f t="shared" si="15"/>
        <v>NR</v>
      </c>
      <c r="Q49" s="130" t="str">
        <f t="shared" si="15"/>
        <v>NR</v>
      </c>
      <c r="R49" s="144">
        <f>IF(COUNT(R47,R48)&gt;0,SUM(R47,-R48),"NR")</f>
        <v>-82307016</v>
      </c>
      <c r="S49" s="144">
        <f t="shared" si="15"/>
        <v>7449751</v>
      </c>
      <c r="T49" s="144">
        <f t="shared" si="15"/>
        <v>-6824534</v>
      </c>
      <c r="U49" s="130" t="str">
        <f t="shared" si="15"/>
        <v>NR</v>
      </c>
      <c r="V49" s="130" t="str">
        <f t="shared" si="15"/>
        <v>NR</v>
      </c>
      <c r="W49" s="144">
        <f t="shared" si="15"/>
        <v>-1000000</v>
      </c>
    </row>
    <row r="50" spans="1:24" x14ac:dyDescent="0.25">
      <c r="A50" s="157"/>
      <c r="B50" s="157"/>
      <c r="C50" s="157"/>
      <c r="D50" s="157"/>
      <c r="E50" s="157"/>
      <c r="F50" s="157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spans="1:24" x14ac:dyDescent="0.25">
      <c r="A51" s="157"/>
      <c r="B51" s="157"/>
      <c r="C51" s="157"/>
      <c r="D51" s="157"/>
      <c r="E51" s="157"/>
      <c r="F51" s="157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1:24" x14ac:dyDescent="0.25">
      <c r="A52" s="157"/>
      <c r="B52" s="157"/>
      <c r="C52" s="157"/>
      <c r="D52" s="157"/>
      <c r="E52" s="157"/>
      <c r="F52" s="157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4" x14ac:dyDescent="0.25">
      <c r="A53" s="157"/>
      <c r="B53" s="157"/>
      <c r="C53" s="157"/>
      <c r="D53" s="157"/>
      <c r="E53" s="157"/>
      <c r="F53" s="157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4" x14ac:dyDescent="0.25">
      <c r="A54" s="157"/>
      <c r="B54" s="157"/>
      <c r="C54" s="157"/>
      <c r="D54" s="157"/>
      <c r="E54" s="157"/>
      <c r="F54" s="157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4" ht="15.75" thickBot="1" x14ac:dyDescent="0.3">
      <c r="A55" s="157"/>
      <c r="B55" s="157"/>
      <c r="C55" s="157"/>
      <c r="D55" s="157"/>
      <c r="E55" s="157"/>
      <c r="F55" s="157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4" ht="13.5" customHeight="1" thickBot="1" x14ac:dyDescent="0.3">
      <c r="A56" s="71"/>
      <c r="B56" s="72"/>
      <c r="C56" s="72"/>
      <c r="D56" s="72"/>
      <c r="E56" s="72"/>
      <c r="F56" s="73"/>
      <c r="G56" s="74">
        <v>1</v>
      </c>
      <c r="H56" s="75">
        <v>2</v>
      </c>
      <c r="I56" s="75">
        <v>3</v>
      </c>
      <c r="J56" s="75">
        <v>4</v>
      </c>
      <c r="K56" s="75">
        <v>5</v>
      </c>
      <c r="L56" s="75">
        <v>6</v>
      </c>
      <c r="M56" s="74">
        <v>7</v>
      </c>
      <c r="N56" s="75">
        <v>8</v>
      </c>
      <c r="O56" s="75">
        <v>9</v>
      </c>
      <c r="P56" s="75">
        <v>10</v>
      </c>
      <c r="Q56" s="75">
        <v>11</v>
      </c>
      <c r="R56" s="75">
        <v>12</v>
      </c>
      <c r="S56" s="74">
        <v>13</v>
      </c>
      <c r="T56" s="75">
        <v>14</v>
      </c>
      <c r="U56" s="75">
        <v>15</v>
      </c>
      <c r="V56" s="75">
        <v>16</v>
      </c>
      <c r="W56" s="75">
        <v>17</v>
      </c>
    </row>
    <row r="57" spans="1:24" ht="13.5" customHeight="1" thickBot="1" x14ac:dyDescent="0.3">
      <c r="A57" s="76"/>
      <c r="B57" s="77"/>
      <c r="C57" s="78"/>
      <c r="D57" s="79"/>
      <c r="E57" s="79"/>
      <c r="F57" s="80"/>
      <c r="G57" s="190" t="s">
        <v>8</v>
      </c>
      <c r="H57" s="169" t="s">
        <v>9</v>
      </c>
      <c r="I57" s="169" t="s">
        <v>10</v>
      </c>
      <c r="J57" s="169" t="s">
        <v>11</v>
      </c>
      <c r="K57" s="169" t="s">
        <v>12</v>
      </c>
      <c r="L57" s="169" t="s">
        <v>13</v>
      </c>
      <c r="M57" s="152"/>
      <c r="N57" s="152"/>
      <c r="O57" s="169" t="s">
        <v>14</v>
      </c>
      <c r="P57" s="169" t="s">
        <v>15</v>
      </c>
      <c r="Q57" s="169" t="s">
        <v>16</v>
      </c>
      <c r="R57" s="169" t="s">
        <v>17</v>
      </c>
      <c r="S57" s="152"/>
      <c r="T57" s="182" t="s">
        <v>19</v>
      </c>
      <c r="U57" s="169" t="s">
        <v>67</v>
      </c>
      <c r="V57" s="81" t="s">
        <v>21</v>
      </c>
      <c r="W57" s="169" t="s">
        <v>22</v>
      </c>
    </row>
    <row r="58" spans="1:24" ht="39" customHeight="1" thickBot="1" x14ac:dyDescent="0.3">
      <c r="A58" s="20" t="s">
        <v>68</v>
      </c>
      <c r="B58" s="82"/>
      <c r="C58" s="83"/>
      <c r="D58" s="157"/>
      <c r="E58" s="157"/>
      <c r="F58" s="158"/>
      <c r="G58" s="191"/>
      <c r="H58" s="170"/>
      <c r="I58" s="170"/>
      <c r="J58" s="170"/>
      <c r="K58" s="170"/>
      <c r="L58" s="170"/>
      <c r="M58" s="153" t="s">
        <v>23</v>
      </c>
      <c r="N58" s="153" t="s">
        <v>69</v>
      </c>
      <c r="O58" s="170"/>
      <c r="P58" s="170"/>
      <c r="Q58" s="170"/>
      <c r="R58" s="170"/>
      <c r="S58" s="153" t="s">
        <v>18</v>
      </c>
      <c r="T58" s="183"/>
      <c r="U58" s="170"/>
      <c r="V58" s="21" t="str">
        <f>IF(ISBLANK(V8),"",V8)</f>
        <v>Please Specify</v>
      </c>
      <c r="W58" s="170"/>
    </row>
    <row r="59" spans="1:24" ht="13.5" customHeight="1" thickBot="1" x14ac:dyDescent="0.3">
      <c r="A59" s="22" t="s">
        <v>70</v>
      </c>
      <c r="B59" s="82"/>
      <c r="C59" s="83"/>
      <c r="D59" s="157"/>
      <c r="E59" s="157"/>
      <c r="F59" s="158"/>
      <c r="G59" s="8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 spans="1:24" ht="13.5" customHeight="1" thickBot="1" x14ac:dyDescent="0.3">
      <c r="A60" s="86"/>
      <c r="B60" s="87" t="s">
        <v>71</v>
      </c>
      <c r="C60" s="205"/>
      <c r="D60" s="206"/>
      <c r="E60" s="206"/>
      <c r="F60" s="207"/>
      <c r="G60" s="43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7" t="b">
        <f>NOT(ISBLANK(C60))</f>
        <v>0</v>
      </c>
    </row>
    <row r="61" spans="1:24" ht="13.5" customHeight="1" thickBot="1" x14ac:dyDescent="0.3">
      <c r="A61" s="86"/>
      <c r="B61" s="88" t="s">
        <v>72</v>
      </c>
      <c r="C61" s="208"/>
      <c r="D61" s="209"/>
      <c r="E61" s="209"/>
      <c r="F61" s="210"/>
      <c r="G61" s="43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1:24" ht="13.5" customHeight="1" thickBot="1" x14ac:dyDescent="0.3">
      <c r="A62" s="86"/>
      <c r="B62" s="89" t="s">
        <v>73</v>
      </c>
      <c r="C62" s="208"/>
      <c r="D62" s="209"/>
      <c r="E62" s="209"/>
      <c r="F62" s="210"/>
      <c r="G62" s="43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1:24" ht="13.5" customHeight="1" thickBot="1" x14ac:dyDescent="0.3">
      <c r="A63" s="86"/>
      <c r="B63" s="88" t="s">
        <v>74</v>
      </c>
      <c r="C63" s="208"/>
      <c r="D63" s="209"/>
      <c r="E63" s="209"/>
      <c r="F63" s="210"/>
      <c r="G63" s="43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1:24" ht="13.5" customHeight="1" thickBot="1" x14ac:dyDescent="0.3">
      <c r="A64" s="86"/>
      <c r="B64" s="88" t="s">
        <v>75</v>
      </c>
      <c r="C64" s="208"/>
      <c r="D64" s="209"/>
      <c r="E64" s="209"/>
      <c r="F64" s="210"/>
      <c r="G64" s="43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4" ht="13.5" customHeight="1" thickBot="1" x14ac:dyDescent="0.3">
      <c r="A65" s="86"/>
      <c r="B65" s="89" t="s">
        <v>76</v>
      </c>
      <c r="C65" s="208"/>
      <c r="D65" s="209"/>
      <c r="E65" s="209"/>
      <c r="F65" s="210"/>
      <c r="G65" s="43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4" ht="13.5" customHeight="1" thickBot="1" x14ac:dyDescent="0.3">
      <c r="A66" s="86"/>
      <c r="B66" s="88" t="s">
        <v>77</v>
      </c>
      <c r="C66" s="208"/>
      <c r="D66" s="209"/>
      <c r="E66" s="209"/>
      <c r="F66" s="210"/>
      <c r="G66" s="43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4" ht="13.5" customHeight="1" thickBot="1" x14ac:dyDescent="0.3">
      <c r="A67" s="86"/>
      <c r="B67" s="88" t="s">
        <v>78</v>
      </c>
      <c r="C67" s="208"/>
      <c r="D67" s="211"/>
      <c r="E67" s="211"/>
      <c r="F67" s="212"/>
      <c r="G67" s="43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7" t="b">
        <f>NOT(ISBLANK(C67))</f>
        <v>0</v>
      </c>
    </row>
    <row r="68" spans="1:24" ht="13.5" customHeight="1" thickBot="1" x14ac:dyDescent="0.3">
      <c r="A68" s="86"/>
      <c r="B68" s="88" t="s">
        <v>79</v>
      </c>
      <c r="C68" s="208"/>
      <c r="D68" s="211"/>
      <c r="E68" s="211"/>
      <c r="F68" s="212"/>
      <c r="G68" s="43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7" t="b">
        <f>NOT(ISBLANK(C68))</f>
        <v>0</v>
      </c>
    </row>
    <row r="69" spans="1:24" ht="13.5" customHeight="1" thickBot="1" x14ac:dyDescent="0.3">
      <c r="A69" s="86"/>
      <c r="B69" s="90" t="s">
        <v>80</v>
      </c>
      <c r="C69" s="174" t="s">
        <v>81</v>
      </c>
      <c r="D69" s="175"/>
      <c r="E69" s="175"/>
      <c r="F69" s="176"/>
      <c r="G69" s="43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7" t="b">
        <f>NOT(ISBLANK(C69))</f>
        <v>1</v>
      </c>
    </row>
    <row r="70" spans="1:24" ht="13.5" customHeight="1" thickTop="1" thickBot="1" x14ac:dyDescent="0.3">
      <c r="A70" s="86"/>
      <c r="B70" s="91" t="s">
        <v>82</v>
      </c>
      <c r="C70" s="213" t="s">
        <v>83</v>
      </c>
      <c r="D70" s="214"/>
      <c r="E70" s="214"/>
      <c r="F70" s="215"/>
      <c r="G70" s="92" t="str">
        <f t="shared" ref="G70:W70" si="16">IF(COUNT(G60:G69)&gt;0,SUM(G60:G69),"NR")</f>
        <v>NR</v>
      </c>
      <c r="H70" s="50" t="str">
        <f t="shared" si="16"/>
        <v>NR</v>
      </c>
      <c r="I70" s="50" t="str">
        <f t="shared" si="16"/>
        <v>NR</v>
      </c>
      <c r="J70" s="50" t="str">
        <f t="shared" si="16"/>
        <v>NR</v>
      </c>
      <c r="K70" s="50" t="str">
        <f t="shared" si="16"/>
        <v>NR</v>
      </c>
      <c r="L70" s="50" t="str">
        <f t="shared" si="16"/>
        <v>NR</v>
      </c>
      <c r="M70" s="50" t="str">
        <f t="shared" si="16"/>
        <v>NR</v>
      </c>
      <c r="N70" s="50" t="str">
        <f t="shared" si="16"/>
        <v>NR</v>
      </c>
      <c r="O70" s="50" t="str">
        <f t="shared" si="16"/>
        <v>NR</v>
      </c>
      <c r="P70" s="50" t="str">
        <f t="shared" si="16"/>
        <v>NR</v>
      </c>
      <c r="Q70" s="50" t="str">
        <f t="shared" si="16"/>
        <v>NR</v>
      </c>
      <c r="R70" s="50" t="str">
        <f>IF(COUNT(R60:R69)&gt;0,SUM(R60:R69),"NR")</f>
        <v>NR</v>
      </c>
      <c r="S70" s="50" t="str">
        <f t="shared" si="16"/>
        <v>NR</v>
      </c>
      <c r="T70" s="50" t="str">
        <f t="shared" si="16"/>
        <v>NR</v>
      </c>
      <c r="U70" s="50" t="str">
        <f t="shared" si="16"/>
        <v>NR</v>
      </c>
      <c r="V70" s="50" t="str">
        <f t="shared" si="16"/>
        <v>NR</v>
      </c>
      <c r="W70" s="50" t="str">
        <f t="shared" si="16"/>
        <v>NR</v>
      </c>
    </row>
    <row r="71" spans="1:24" ht="13.5" customHeight="1" thickBot="1" x14ac:dyDescent="0.3">
      <c r="A71" s="86"/>
      <c r="B71" s="93"/>
      <c r="C71" s="94"/>
      <c r="D71" s="94"/>
      <c r="E71" s="94"/>
      <c r="F71" s="95"/>
      <c r="G71" s="96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</row>
    <row r="72" spans="1:24" ht="13.5" customHeight="1" thickBot="1" x14ac:dyDescent="0.3">
      <c r="A72" s="22" t="s">
        <v>84</v>
      </c>
      <c r="B72" s="82"/>
      <c r="C72" s="83"/>
      <c r="D72" s="157"/>
      <c r="E72" s="157"/>
      <c r="F72" s="15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</row>
    <row r="73" spans="1:24" ht="13.5" customHeight="1" thickBot="1" x14ac:dyDescent="0.3">
      <c r="A73" s="86"/>
      <c r="B73" s="87" t="s">
        <v>85</v>
      </c>
      <c r="C73" s="205"/>
      <c r="D73" s="206"/>
      <c r="E73" s="206"/>
      <c r="F73" s="207"/>
      <c r="G73" s="43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7" t="b">
        <f>NOT(ISBLANK(C73))</f>
        <v>0</v>
      </c>
    </row>
    <row r="74" spans="1:24" ht="13.5" customHeight="1" thickBot="1" x14ac:dyDescent="0.3">
      <c r="A74" s="86"/>
      <c r="B74" s="89" t="s">
        <v>86</v>
      </c>
      <c r="C74" s="208"/>
      <c r="D74" s="211"/>
      <c r="E74" s="211"/>
      <c r="F74" s="212"/>
      <c r="G74" s="43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7" t="b">
        <f>NOT(ISBLANK(C74))</f>
        <v>0</v>
      </c>
    </row>
    <row r="75" spans="1:24" ht="13.5" customHeight="1" thickBot="1" x14ac:dyDescent="0.3">
      <c r="A75" s="86"/>
      <c r="B75" s="89" t="s">
        <v>87</v>
      </c>
      <c r="C75" s="208"/>
      <c r="D75" s="211"/>
      <c r="E75" s="211"/>
      <c r="F75" s="212"/>
      <c r="G75" s="43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7" t="b">
        <f>NOT(ISBLANK(C75))</f>
        <v>0</v>
      </c>
    </row>
    <row r="76" spans="1:24" ht="13.5" customHeight="1" thickBot="1" x14ac:dyDescent="0.3">
      <c r="A76" s="86"/>
      <c r="B76" s="90" t="s">
        <v>88</v>
      </c>
      <c r="C76" s="174" t="s">
        <v>89</v>
      </c>
      <c r="D76" s="175"/>
      <c r="E76" s="175"/>
      <c r="F76" s="176"/>
      <c r="G76" s="43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7" t="b">
        <f>NOT(ISBLANK(C76))</f>
        <v>1</v>
      </c>
    </row>
    <row r="77" spans="1:24" ht="13.5" customHeight="1" thickTop="1" thickBot="1" x14ac:dyDescent="0.3">
      <c r="A77" s="86"/>
      <c r="B77" s="91" t="s">
        <v>90</v>
      </c>
      <c r="C77" s="177" t="s">
        <v>91</v>
      </c>
      <c r="D77" s="178"/>
      <c r="E77" s="178"/>
      <c r="F77" s="179"/>
      <c r="G77" s="99" t="str">
        <f>IF(COUNT(G73:G76)&gt;0,SUM(G73:G76),"NR")</f>
        <v>NR</v>
      </c>
      <c r="H77" s="49" t="str">
        <f t="shared" ref="H77:W77" si="17">IF(COUNT(H73:H76)&gt;0,SUM(H73:H76),"NR")</f>
        <v>NR</v>
      </c>
      <c r="I77" s="49" t="str">
        <f t="shared" si="17"/>
        <v>NR</v>
      </c>
      <c r="J77" s="49" t="str">
        <f t="shared" si="17"/>
        <v>NR</v>
      </c>
      <c r="K77" s="49" t="str">
        <f t="shared" si="17"/>
        <v>NR</v>
      </c>
      <c r="L77" s="49" t="str">
        <f t="shared" si="17"/>
        <v>NR</v>
      </c>
      <c r="M77" s="49" t="str">
        <f t="shared" si="17"/>
        <v>NR</v>
      </c>
      <c r="N77" s="49" t="str">
        <f t="shared" si="17"/>
        <v>NR</v>
      </c>
      <c r="O77" s="49" t="str">
        <f t="shared" si="17"/>
        <v>NR</v>
      </c>
      <c r="P77" s="49" t="str">
        <f t="shared" si="17"/>
        <v>NR</v>
      </c>
      <c r="Q77" s="49" t="str">
        <f t="shared" si="17"/>
        <v>NR</v>
      </c>
      <c r="R77" s="49" t="str">
        <f>IF(COUNT(R73:R76)&gt;0,SUM(R73:R76),"NR")</f>
        <v>NR</v>
      </c>
      <c r="S77" s="49" t="str">
        <f t="shared" si="17"/>
        <v>NR</v>
      </c>
      <c r="T77" s="49" t="str">
        <f t="shared" si="17"/>
        <v>NR</v>
      </c>
      <c r="U77" s="49" t="str">
        <f t="shared" si="17"/>
        <v>NR</v>
      </c>
      <c r="V77" s="49" t="str">
        <f t="shared" si="17"/>
        <v>NR</v>
      </c>
      <c r="W77" s="49" t="str">
        <f t="shared" si="17"/>
        <v>NR</v>
      </c>
    </row>
    <row r="78" spans="1:24" ht="13.5" customHeight="1" thickBot="1" x14ac:dyDescent="0.3">
      <c r="A78" s="86"/>
      <c r="B78" s="100"/>
      <c r="C78" s="101"/>
      <c r="D78" s="94"/>
      <c r="E78" s="94"/>
      <c r="F78" s="95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</row>
    <row r="79" spans="1:24" ht="13.5" customHeight="1" thickBot="1" x14ac:dyDescent="0.3">
      <c r="A79" s="23" t="s">
        <v>92</v>
      </c>
      <c r="B79" s="94"/>
      <c r="C79" s="94"/>
      <c r="D79" s="94"/>
      <c r="E79" s="94"/>
      <c r="F79" s="95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7" t="b">
        <f>NOT(ISBLANK(C79))</f>
        <v>0</v>
      </c>
    </row>
    <row r="80" spans="1:24" ht="13.5" customHeight="1" thickBot="1" x14ac:dyDescent="0.3">
      <c r="A80" s="86"/>
      <c r="B80" s="88" t="s">
        <v>93</v>
      </c>
      <c r="C80" s="205"/>
      <c r="D80" s="206"/>
      <c r="E80" s="206"/>
      <c r="F80" s="207"/>
      <c r="G80" s="43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7" t="b">
        <f>NOT(ISBLANK(C80))</f>
        <v>0</v>
      </c>
    </row>
    <row r="81" spans="1:24" ht="13.5" customHeight="1" thickBot="1" x14ac:dyDescent="0.3">
      <c r="A81" s="86"/>
      <c r="B81" s="88" t="s">
        <v>94</v>
      </c>
      <c r="C81" s="208"/>
      <c r="D81" s="209"/>
      <c r="E81" s="209"/>
      <c r="F81" s="210"/>
      <c r="G81" s="43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</row>
    <row r="82" spans="1:24" ht="13.5" customHeight="1" thickBot="1" x14ac:dyDescent="0.3">
      <c r="A82" s="86"/>
      <c r="B82" s="88" t="s">
        <v>95</v>
      </c>
      <c r="C82" s="208"/>
      <c r="D82" s="209"/>
      <c r="E82" s="209"/>
      <c r="F82" s="210"/>
      <c r="G82" s="43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</row>
    <row r="83" spans="1:24" ht="13.5" customHeight="1" thickBot="1" x14ac:dyDescent="0.3">
      <c r="A83" s="86"/>
      <c r="B83" s="88" t="s">
        <v>96</v>
      </c>
      <c r="C83" s="208"/>
      <c r="D83" s="209"/>
      <c r="E83" s="209"/>
      <c r="F83" s="210"/>
      <c r="G83" s="43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</row>
    <row r="84" spans="1:24" ht="13.5" customHeight="1" thickBot="1" x14ac:dyDescent="0.3">
      <c r="A84" s="86"/>
      <c r="B84" s="88" t="s">
        <v>97</v>
      </c>
      <c r="C84" s="208"/>
      <c r="D84" s="209"/>
      <c r="E84" s="209"/>
      <c r="F84" s="210"/>
      <c r="G84" s="43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</row>
    <row r="85" spans="1:24" ht="13.5" customHeight="1" thickBot="1" x14ac:dyDescent="0.3">
      <c r="A85" s="86"/>
      <c r="B85" s="88" t="s">
        <v>98</v>
      </c>
      <c r="C85" s="208"/>
      <c r="D85" s="209"/>
      <c r="E85" s="209"/>
      <c r="F85" s="210"/>
      <c r="G85" s="43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</row>
    <row r="86" spans="1:24" ht="13.5" customHeight="1" thickBot="1" x14ac:dyDescent="0.3">
      <c r="A86" s="86"/>
      <c r="B86" s="88" t="s">
        <v>99</v>
      </c>
      <c r="C86" s="208"/>
      <c r="D86" s="209"/>
      <c r="E86" s="209"/>
      <c r="F86" s="210"/>
      <c r="G86" s="43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</row>
    <row r="87" spans="1:24" ht="13.5" customHeight="1" thickBot="1" x14ac:dyDescent="0.3">
      <c r="A87" s="86"/>
      <c r="B87" s="88" t="s">
        <v>100</v>
      </c>
      <c r="C87" s="208"/>
      <c r="D87" s="211"/>
      <c r="E87" s="211"/>
      <c r="F87" s="212"/>
      <c r="G87" s="43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7" t="b">
        <f>NOT(ISBLANK(C87))</f>
        <v>0</v>
      </c>
    </row>
    <row r="88" spans="1:24" ht="13.5" customHeight="1" thickBot="1" x14ac:dyDescent="0.3">
      <c r="A88" s="86"/>
      <c r="B88" s="88" t="s">
        <v>101</v>
      </c>
      <c r="C88" s="208"/>
      <c r="D88" s="211"/>
      <c r="E88" s="211"/>
      <c r="F88" s="212"/>
      <c r="G88" s="43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7" t="b">
        <f>NOT(ISBLANK(C88))</f>
        <v>0</v>
      </c>
    </row>
    <row r="89" spans="1:24" ht="13.5" customHeight="1" thickBot="1" x14ac:dyDescent="0.3">
      <c r="A89" s="86"/>
      <c r="B89" s="90" t="s">
        <v>102</v>
      </c>
      <c r="C89" s="174" t="s">
        <v>103</v>
      </c>
      <c r="D89" s="175"/>
      <c r="E89" s="175"/>
      <c r="F89" s="176"/>
      <c r="G89" s="43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7" t="b">
        <f>NOT(ISBLANK(C89))</f>
        <v>1</v>
      </c>
    </row>
    <row r="90" spans="1:24" ht="13.5" customHeight="1" thickTop="1" thickBot="1" x14ac:dyDescent="0.3">
      <c r="A90" s="86"/>
      <c r="B90" s="91" t="s">
        <v>104</v>
      </c>
      <c r="C90" s="216" t="s">
        <v>105</v>
      </c>
      <c r="D90" s="178"/>
      <c r="E90" s="178"/>
      <c r="F90" s="179"/>
      <c r="G90" s="99" t="str">
        <f>IF(COUNT(G80:G89)&gt;0,SUM(G80:G89),"NR")</f>
        <v>NR</v>
      </c>
      <c r="H90" s="49" t="str">
        <f t="shared" ref="H90:W90" si="18">IF(COUNT(H80:H89)&gt;0,SUM(H80:H89),"NR")</f>
        <v>NR</v>
      </c>
      <c r="I90" s="49" t="str">
        <f t="shared" si="18"/>
        <v>NR</v>
      </c>
      <c r="J90" s="49" t="str">
        <f t="shared" si="18"/>
        <v>NR</v>
      </c>
      <c r="K90" s="49" t="str">
        <f t="shared" si="18"/>
        <v>NR</v>
      </c>
      <c r="L90" s="49" t="str">
        <f t="shared" si="18"/>
        <v>NR</v>
      </c>
      <c r="M90" s="49" t="str">
        <f t="shared" si="18"/>
        <v>NR</v>
      </c>
      <c r="N90" s="49" t="str">
        <f t="shared" si="18"/>
        <v>NR</v>
      </c>
      <c r="O90" s="49" t="str">
        <f t="shared" si="18"/>
        <v>NR</v>
      </c>
      <c r="P90" s="49" t="str">
        <f t="shared" si="18"/>
        <v>NR</v>
      </c>
      <c r="Q90" s="49" t="str">
        <f t="shared" si="18"/>
        <v>NR</v>
      </c>
      <c r="R90" s="49" t="str">
        <f>IF(COUNT(R80:R89)&gt;0,SUM(R80:R89),"NR")</f>
        <v>NR</v>
      </c>
      <c r="S90" s="49" t="str">
        <f t="shared" si="18"/>
        <v>NR</v>
      </c>
      <c r="T90" s="49" t="str">
        <f t="shared" si="18"/>
        <v>NR</v>
      </c>
      <c r="U90" s="49" t="str">
        <f t="shared" si="18"/>
        <v>NR</v>
      </c>
      <c r="V90" s="49" t="str">
        <f t="shared" si="18"/>
        <v>NR</v>
      </c>
      <c r="W90" s="49" t="str">
        <f t="shared" si="18"/>
        <v>NR</v>
      </c>
    </row>
    <row r="91" spans="1:24" ht="13.5" customHeight="1" thickTop="1" thickBot="1" x14ac:dyDescent="0.3">
      <c r="A91" s="86"/>
      <c r="B91" s="102"/>
      <c r="C91" s="103"/>
      <c r="D91" s="157"/>
      <c r="E91" s="157"/>
      <c r="F91" s="158"/>
      <c r="G91" s="104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</row>
    <row r="92" spans="1:24" ht="13.5" customHeight="1" thickBot="1" x14ac:dyDescent="0.3">
      <c r="A92" s="22" t="s">
        <v>106</v>
      </c>
      <c r="B92" s="106"/>
      <c r="C92" s="107"/>
      <c r="D92" s="157"/>
      <c r="E92" s="157"/>
      <c r="F92" s="158"/>
      <c r="G92" s="108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</row>
    <row r="93" spans="1:24" ht="13.5" customHeight="1" thickBot="1" x14ac:dyDescent="0.3">
      <c r="A93" s="24" t="s">
        <v>107</v>
      </c>
      <c r="B93" s="106"/>
      <c r="C93" s="107"/>
      <c r="D93" s="157"/>
      <c r="E93" s="157"/>
      <c r="F93" s="158"/>
      <c r="G93" s="110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1:24" ht="13.5" customHeight="1" thickBot="1" x14ac:dyDescent="0.3">
      <c r="A94" s="86"/>
      <c r="B94" s="87">
        <v>2901</v>
      </c>
      <c r="C94" s="205" t="s">
        <v>108</v>
      </c>
      <c r="D94" s="217"/>
      <c r="E94" s="217"/>
      <c r="F94" s="218"/>
      <c r="G94" s="43">
        <f>+I94</f>
        <v>-8046438</v>
      </c>
      <c r="H94" s="42"/>
      <c r="I94" s="42">
        <f>SUM(J94:W94)</f>
        <v>-8046438</v>
      </c>
      <c r="J94" s="42"/>
      <c r="K94" s="42"/>
      <c r="L94" s="42"/>
      <c r="M94" s="42"/>
      <c r="N94" s="42"/>
      <c r="O94" s="161">
        <v>-1132220</v>
      </c>
      <c r="P94" s="161"/>
      <c r="Q94" s="161"/>
      <c r="R94" s="161">
        <v>-6152347</v>
      </c>
      <c r="S94" s="161">
        <v>-11331</v>
      </c>
      <c r="T94" s="161">
        <v>-750540</v>
      </c>
      <c r="U94" s="42"/>
      <c r="V94" s="42"/>
      <c r="W94" s="42"/>
      <c r="X94" s="7" t="b">
        <f t="shared" ref="X94:X99" si="19">NOT(ISBLANK(C94))</f>
        <v>1</v>
      </c>
    </row>
    <row r="95" spans="1:24" ht="13.5" customHeight="1" thickBot="1" x14ac:dyDescent="0.3">
      <c r="A95" s="86"/>
      <c r="B95" s="89">
        <v>2902</v>
      </c>
      <c r="C95" s="208"/>
      <c r="D95" s="209"/>
      <c r="E95" s="209"/>
      <c r="F95" s="210"/>
      <c r="G95" s="43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7" t="b">
        <f t="shared" si="19"/>
        <v>0</v>
      </c>
    </row>
    <row r="96" spans="1:24" ht="13.5" customHeight="1" thickBot="1" x14ac:dyDescent="0.3">
      <c r="A96" s="86"/>
      <c r="B96" s="89">
        <v>2903</v>
      </c>
      <c r="C96" s="208"/>
      <c r="D96" s="209"/>
      <c r="E96" s="209"/>
      <c r="F96" s="210"/>
      <c r="G96" s="43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7" t="b">
        <f t="shared" si="19"/>
        <v>0</v>
      </c>
    </row>
    <row r="97" spans="1:24" ht="13.5" customHeight="1" thickBot="1" x14ac:dyDescent="0.3">
      <c r="A97" s="86"/>
      <c r="B97" s="88">
        <v>2904</v>
      </c>
      <c r="C97" s="208"/>
      <c r="D97" s="209"/>
      <c r="E97" s="209"/>
      <c r="F97" s="210"/>
      <c r="G97" s="43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7" t="b">
        <f t="shared" si="19"/>
        <v>0</v>
      </c>
    </row>
    <row r="98" spans="1:24" ht="13.5" customHeight="1" thickBot="1" x14ac:dyDescent="0.3">
      <c r="A98" s="86"/>
      <c r="B98" s="89">
        <v>2905</v>
      </c>
      <c r="C98" s="208"/>
      <c r="D98" s="209"/>
      <c r="E98" s="209"/>
      <c r="F98" s="210"/>
      <c r="G98" s="43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7" t="b">
        <f t="shared" si="19"/>
        <v>0</v>
      </c>
    </row>
    <row r="99" spans="1:24" ht="13.5" customHeight="1" thickBot="1" x14ac:dyDescent="0.3">
      <c r="A99" s="86"/>
      <c r="B99" s="89">
        <v>2918</v>
      </c>
      <c r="C99" s="171" t="s">
        <v>109</v>
      </c>
      <c r="D99" s="222"/>
      <c r="E99" s="222"/>
      <c r="F99" s="223"/>
      <c r="G99" s="43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7" t="b">
        <f t="shared" si="19"/>
        <v>1</v>
      </c>
    </row>
    <row r="100" spans="1:24" ht="13.5" customHeight="1" thickBot="1" x14ac:dyDescent="0.3">
      <c r="A100" s="86"/>
      <c r="B100" s="88">
        <v>2919</v>
      </c>
      <c r="C100" s="171" t="s">
        <v>110</v>
      </c>
      <c r="D100" s="222"/>
      <c r="E100" s="222"/>
      <c r="F100" s="223"/>
      <c r="G100" s="112">
        <f t="shared" ref="G100:W100" si="20">IF(COUNT(G94:G99)&gt;0,SUM(G94:G99),"NR")</f>
        <v>-8046438</v>
      </c>
      <c r="H100" s="47" t="str">
        <f t="shared" si="20"/>
        <v>NR</v>
      </c>
      <c r="I100" s="47">
        <f t="shared" si="20"/>
        <v>-8046438</v>
      </c>
      <c r="J100" s="47" t="str">
        <f t="shared" si="20"/>
        <v>NR</v>
      </c>
      <c r="K100" s="47" t="str">
        <f t="shared" si="20"/>
        <v>NR</v>
      </c>
      <c r="L100" s="47" t="str">
        <f t="shared" si="20"/>
        <v>NR</v>
      </c>
      <c r="M100" s="47" t="str">
        <f t="shared" si="20"/>
        <v>NR</v>
      </c>
      <c r="N100" s="47" t="str">
        <f t="shared" si="20"/>
        <v>NR</v>
      </c>
      <c r="O100" s="146">
        <f t="shared" si="20"/>
        <v>-1132220</v>
      </c>
      <c r="P100" s="47" t="str">
        <f t="shared" si="20"/>
        <v>NR</v>
      </c>
      <c r="Q100" s="47" t="str">
        <f t="shared" si="20"/>
        <v>NR</v>
      </c>
      <c r="R100" s="146">
        <f>IF(COUNT(R94:R99)&gt;0,SUM(R94:R99),"NR")</f>
        <v>-6152347</v>
      </c>
      <c r="S100" s="146">
        <f t="shared" si="20"/>
        <v>-11331</v>
      </c>
      <c r="T100" s="146">
        <f t="shared" si="20"/>
        <v>-750540</v>
      </c>
      <c r="U100" s="47" t="str">
        <f t="shared" si="20"/>
        <v>NR</v>
      </c>
      <c r="V100" s="47" t="str">
        <f t="shared" si="20"/>
        <v>NR</v>
      </c>
      <c r="W100" s="47" t="str">
        <f t="shared" si="20"/>
        <v>NR</v>
      </c>
    </row>
    <row r="101" spans="1:24" ht="13.5" customHeight="1" thickBot="1" x14ac:dyDescent="0.3">
      <c r="A101" s="86" t="s">
        <v>111</v>
      </c>
      <c r="B101" s="113"/>
      <c r="C101" s="114"/>
      <c r="D101" s="115"/>
      <c r="E101" s="115"/>
      <c r="F101" s="116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1:24" ht="13.5" customHeight="1" thickBot="1" x14ac:dyDescent="0.3">
      <c r="A102" s="86"/>
      <c r="B102" s="89">
        <v>2921</v>
      </c>
      <c r="C102" s="208"/>
      <c r="D102" s="209"/>
      <c r="E102" s="209"/>
      <c r="F102" s="210"/>
      <c r="G102" s="43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7" t="b">
        <f t="shared" ref="X102:X107" si="21">NOT(ISBLANK(C102))</f>
        <v>0</v>
      </c>
    </row>
    <row r="103" spans="1:24" ht="13.5" customHeight="1" thickBot="1" x14ac:dyDescent="0.3">
      <c r="A103" s="86"/>
      <c r="B103" s="89">
        <v>2922</v>
      </c>
      <c r="C103" s="208"/>
      <c r="D103" s="209"/>
      <c r="E103" s="209"/>
      <c r="F103" s="210"/>
      <c r="G103" s="43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7" t="b">
        <f t="shared" si="21"/>
        <v>0</v>
      </c>
    </row>
    <row r="104" spans="1:24" ht="13.5" customHeight="1" thickBot="1" x14ac:dyDescent="0.3">
      <c r="A104" s="86"/>
      <c r="B104" s="89">
        <v>2923</v>
      </c>
      <c r="C104" s="208"/>
      <c r="D104" s="209"/>
      <c r="E104" s="209"/>
      <c r="F104" s="210"/>
      <c r="G104" s="43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7" t="b">
        <f t="shared" si="21"/>
        <v>0</v>
      </c>
    </row>
    <row r="105" spans="1:24" ht="13.5" customHeight="1" thickBot="1" x14ac:dyDescent="0.3">
      <c r="A105" s="86"/>
      <c r="B105" s="89">
        <v>2924</v>
      </c>
      <c r="C105" s="208"/>
      <c r="D105" s="209"/>
      <c r="E105" s="209"/>
      <c r="F105" s="210"/>
      <c r="G105" s="43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7" t="b">
        <f t="shared" si="21"/>
        <v>0</v>
      </c>
    </row>
    <row r="106" spans="1:24" ht="13.5" customHeight="1" thickBot="1" x14ac:dyDescent="0.3">
      <c r="A106" s="86"/>
      <c r="B106" s="89">
        <v>2925</v>
      </c>
      <c r="C106" s="208"/>
      <c r="D106" s="209"/>
      <c r="E106" s="209"/>
      <c r="F106" s="210"/>
      <c r="G106" s="43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7" t="b">
        <f t="shared" si="21"/>
        <v>0</v>
      </c>
    </row>
    <row r="107" spans="1:24" ht="13.5" customHeight="1" thickBot="1" x14ac:dyDescent="0.3">
      <c r="A107" s="86"/>
      <c r="B107" s="88">
        <v>2938</v>
      </c>
      <c r="C107" s="171" t="s">
        <v>112</v>
      </c>
      <c r="D107" s="222"/>
      <c r="E107" s="222"/>
      <c r="F107" s="223"/>
      <c r="G107" s="43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7" t="b">
        <f t="shared" si="21"/>
        <v>1</v>
      </c>
    </row>
    <row r="108" spans="1:24" ht="13.5" customHeight="1" thickBot="1" x14ac:dyDescent="0.3">
      <c r="A108" s="86"/>
      <c r="B108" s="89">
        <v>2939</v>
      </c>
      <c r="C108" s="174" t="s">
        <v>113</v>
      </c>
      <c r="D108" s="224"/>
      <c r="E108" s="224"/>
      <c r="F108" s="225"/>
      <c r="G108" s="112" t="str">
        <f t="shared" ref="G108:W108" si="22">IF(COUNT(G102:G107)&gt;0,SUM(G102:G107),"NR")</f>
        <v>NR</v>
      </c>
      <c r="H108" s="47" t="str">
        <f t="shared" si="22"/>
        <v>NR</v>
      </c>
      <c r="I108" s="47" t="str">
        <f t="shared" si="22"/>
        <v>NR</v>
      </c>
      <c r="J108" s="47" t="str">
        <f t="shared" si="22"/>
        <v>NR</v>
      </c>
      <c r="K108" s="47" t="str">
        <f t="shared" si="22"/>
        <v>NR</v>
      </c>
      <c r="L108" s="47" t="str">
        <f t="shared" si="22"/>
        <v>NR</v>
      </c>
      <c r="M108" s="47" t="str">
        <f t="shared" si="22"/>
        <v>NR</v>
      </c>
      <c r="N108" s="47" t="str">
        <f t="shared" si="22"/>
        <v>NR</v>
      </c>
      <c r="O108" s="47" t="str">
        <f t="shared" si="22"/>
        <v>NR</v>
      </c>
      <c r="P108" s="47" t="str">
        <f t="shared" si="22"/>
        <v>NR</v>
      </c>
      <c r="Q108" s="47" t="str">
        <f t="shared" si="22"/>
        <v>NR</v>
      </c>
      <c r="R108" s="47" t="str">
        <f>IF(COUNT(R102:R107)&gt;0,SUM(R102:R107),"NR")</f>
        <v>NR</v>
      </c>
      <c r="S108" s="47" t="str">
        <f>IF(COUNT(S102:S107)&gt;0,SUM(S102:S107),"NR")</f>
        <v>NR</v>
      </c>
      <c r="T108" s="47" t="str">
        <f t="shared" si="22"/>
        <v>NR</v>
      </c>
      <c r="U108" s="47" t="str">
        <f t="shared" si="22"/>
        <v>NR</v>
      </c>
      <c r="V108" s="47" t="str">
        <f t="shared" si="22"/>
        <v>NR</v>
      </c>
      <c r="W108" s="47" t="str">
        <f t="shared" si="22"/>
        <v>NR</v>
      </c>
    </row>
    <row r="109" spans="1:24" ht="13.5" customHeight="1" thickTop="1" thickBot="1" x14ac:dyDescent="0.3">
      <c r="A109" s="117"/>
      <c r="B109" s="118">
        <v>2999</v>
      </c>
      <c r="C109" s="219" t="s">
        <v>114</v>
      </c>
      <c r="D109" s="220"/>
      <c r="E109" s="220"/>
      <c r="F109" s="221"/>
      <c r="G109" s="119">
        <f t="shared" ref="G109:W109" si="23">IF(COUNT(G100:G108)&gt;0,SUM(G100)-SUM(G108),"NR")</f>
        <v>-8046438</v>
      </c>
      <c r="H109" s="69" t="str">
        <f t="shared" si="23"/>
        <v>NR</v>
      </c>
      <c r="I109" s="69">
        <f t="shared" si="23"/>
        <v>-8046438</v>
      </c>
      <c r="J109" s="69" t="str">
        <f t="shared" si="23"/>
        <v>NR</v>
      </c>
      <c r="K109" s="69" t="str">
        <f t="shared" si="23"/>
        <v>NR</v>
      </c>
      <c r="L109" s="69" t="str">
        <f t="shared" si="23"/>
        <v>NR</v>
      </c>
      <c r="M109" s="69" t="str">
        <f>IF(COUNT(M100:M108)&gt;0,SUM(M100)-SUM(M108),"NR")</f>
        <v>NR</v>
      </c>
      <c r="N109" s="69" t="str">
        <f>IF(COUNT(N100:N108)&gt;0,SUM(N100)-SUM(N108),"NR")</f>
        <v>NR</v>
      </c>
      <c r="O109" s="147">
        <f t="shared" si="23"/>
        <v>-1132220</v>
      </c>
      <c r="P109" s="69" t="str">
        <f t="shared" si="23"/>
        <v>NR</v>
      </c>
      <c r="Q109" s="69" t="str">
        <f t="shared" si="23"/>
        <v>NR</v>
      </c>
      <c r="R109" s="147">
        <f>IF(COUNT(R100:R108)&gt;0,SUM(R100)-SUM(R108),"NR")</f>
        <v>-6152347</v>
      </c>
      <c r="S109" s="147">
        <f>IF(COUNT(S100:S108)&gt;0,SUM(S100)-SUM(S108),"NR")</f>
        <v>-11331</v>
      </c>
      <c r="T109" s="147">
        <f t="shared" si="23"/>
        <v>-750540</v>
      </c>
      <c r="U109" s="69" t="str">
        <f t="shared" si="23"/>
        <v>NR</v>
      </c>
      <c r="V109" s="69" t="str">
        <f t="shared" si="23"/>
        <v>NR</v>
      </c>
      <c r="W109" s="69" t="str">
        <f t="shared" si="23"/>
        <v>NR</v>
      </c>
    </row>
    <row r="110" spans="1:24" x14ac:dyDescent="0.25">
      <c r="A110" s="15"/>
      <c r="B110" s="15"/>
      <c r="C110" s="15"/>
      <c r="D110" s="15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4" x14ac:dyDescent="0.25"/>
    <row r="112" spans="1:24" x14ac:dyDescent="0.25"/>
    <row r="113" spans="18:18" x14ac:dyDescent="0.25"/>
    <row r="114" spans="18:18" x14ac:dyDescent="0.25"/>
    <row r="115" spans="18:18" x14ac:dyDescent="0.25">
      <c r="R115" t="s">
        <v>115</v>
      </c>
    </row>
    <row r="116" spans="18:18" x14ac:dyDescent="0.25">
      <c r="R116" t="s">
        <v>116</v>
      </c>
    </row>
    <row r="117" spans="18:18" x14ac:dyDescent="0.25">
      <c r="R117" t="s">
        <v>117</v>
      </c>
    </row>
  </sheetData>
  <protectedRanges>
    <protectedRange algorithmName="SHA-512" hashValue="RLMkxzpsm7A67qqOUIGVMKF5CBISGvYu+ljqwxB6LNBKISfv4I1aYta7WBkIGVAC9kq6Df9Kjn/qEb0yAHtWYw==" saltValue="0WNTkM1lwY6LQknRqjaPFQ==" spinCount="100000" sqref="R115:R117" name="Range1"/>
  </protectedRanges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W102:W107 G102:U107 G73:U76 G80:U89 G60:U69 W80:W89 W73:W76 W94:W99 G94:U99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2" right="0.2" top="0.75" bottom="0.75" header="0.3" footer="0.3"/>
  <pageSetup paperSize="5" scale="10" orientation="landscape" r:id="rId1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118</v>
      </c>
    </row>
    <row r="2" spans="1:9" x14ac:dyDescent="0.25">
      <c r="A2" s="226"/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226"/>
      <c r="B3" s="226"/>
      <c r="C3" s="226"/>
      <c r="D3" s="226"/>
      <c r="E3" s="226"/>
      <c r="F3" s="226"/>
      <c r="G3" s="226"/>
      <c r="H3" s="226"/>
      <c r="I3" s="226"/>
    </row>
    <row r="4" spans="1:9" x14ac:dyDescent="0.25">
      <c r="A4" s="226"/>
      <c r="B4" s="226"/>
      <c r="C4" s="226"/>
      <c r="D4" s="226"/>
      <c r="E4" s="226"/>
      <c r="F4" s="226"/>
      <c r="G4" s="226"/>
      <c r="H4" s="226"/>
      <c r="I4" s="226"/>
    </row>
    <row r="5" spans="1:9" x14ac:dyDescent="0.25">
      <c r="A5" s="226"/>
      <c r="B5" s="226"/>
      <c r="C5" s="226"/>
      <c r="D5" s="226"/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x14ac:dyDescent="0.25">
      <c r="A7" s="226"/>
      <c r="B7" s="226"/>
      <c r="C7" s="226"/>
      <c r="D7" s="226"/>
      <c r="E7" s="226"/>
      <c r="F7" s="226"/>
      <c r="G7" s="226"/>
      <c r="H7" s="226"/>
      <c r="I7" s="226"/>
    </row>
    <row r="8" spans="1:9" x14ac:dyDescent="0.25">
      <c r="A8" s="226"/>
      <c r="B8" s="226"/>
      <c r="C8" s="226"/>
      <c r="D8" s="226"/>
      <c r="E8" s="226"/>
      <c r="F8" s="226"/>
      <c r="G8" s="226"/>
      <c r="H8" s="226"/>
      <c r="I8" s="226"/>
    </row>
    <row r="9" spans="1:9" x14ac:dyDescent="0.25">
      <c r="A9" s="226"/>
      <c r="B9" s="226"/>
      <c r="C9" s="226"/>
      <c r="D9" s="226"/>
      <c r="E9" s="226"/>
      <c r="F9" s="226"/>
      <c r="G9" s="226"/>
      <c r="H9" s="226"/>
      <c r="I9" s="226"/>
    </row>
    <row r="10" spans="1:9" x14ac:dyDescent="0.25">
      <c r="A10" s="226"/>
      <c r="B10" s="226"/>
      <c r="C10" s="226"/>
      <c r="D10" s="226"/>
      <c r="E10" s="226"/>
      <c r="F10" s="226"/>
      <c r="G10" s="226"/>
      <c r="H10" s="226"/>
      <c r="I10" s="226"/>
    </row>
    <row r="11" spans="1:9" x14ac:dyDescent="0.25">
      <c r="A11" s="226"/>
      <c r="B11" s="226"/>
      <c r="C11" s="226"/>
      <c r="D11" s="226"/>
      <c r="E11" s="226"/>
      <c r="F11" s="226"/>
      <c r="G11" s="226"/>
      <c r="H11" s="226"/>
      <c r="I11" s="226"/>
    </row>
    <row r="12" spans="1:9" x14ac:dyDescent="0.25">
      <c r="A12" s="226"/>
      <c r="B12" s="226"/>
      <c r="C12" s="226"/>
      <c r="D12" s="226"/>
      <c r="E12" s="226"/>
      <c r="F12" s="226"/>
      <c r="G12" s="226"/>
      <c r="H12" s="226"/>
      <c r="I12" s="226"/>
    </row>
    <row r="13" spans="1:9" x14ac:dyDescent="0.25">
      <c r="A13" s="226"/>
      <c r="B13" s="226"/>
      <c r="C13" s="226"/>
      <c r="D13" s="226"/>
      <c r="E13" s="226"/>
      <c r="F13" s="226"/>
      <c r="G13" s="226"/>
      <c r="H13" s="226"/>
      <c r="I13" s="226"/>
    </row>
    <row r="14" spans="1:9" x14ac:dyDescent="0.25">
      <c r="A14" s="226"/>
      <c r="B14" s="226"/>
      <c r="C14" s="226"/>
      <c r="D14" s="226"/>
      <c r="E14" s="226"/>
      <c r="F14" s="226"/>
      <c r="G14" s="226"/>
      <c r="H14" s="226"/>
      <c r="I14" s="226"/>
    </row>
    <row r="15" spans="1:9" x14ac:dyDescent="0.25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9" x14ac:dyDescent="0.25">
      <c r="A16" s="226"/>
      <c r="B16" s="226"/>
      <c r="C16" s="226"/>
      <c r="D16" s="226"/>
      <c r="E16" s="226"/>
      <c r="F16" s="226"/>
      <c r="G16" s="226"/>
      <c r="H16" s="226"/>
      <c r="I16" s="226"/>
    </row>
  </sheetData>
  <mergeCells count="1">
    <mergeCell ref="A2:I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5" ma:contentTypeDescription="Create a new document." ma:contentTypeScope="" ma:versionID="3a557a22a12f8237f62fa7a20134ccd4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f47ad98f0ddfd067ff6abd1235870023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Blue Plus Statement of Revenue, Expenses and Net Income </DocTitle>
    <_x0055_RL2 xmlns="197dce87-66b0-4d13-ab68-c175b121ab85">/facilities/insurance/managedcare/reports/financial/docs/2024/blue24supp1.xlsx</_x0055_RL2>
  </documentManagement>
</p:properties>
</file>

<file path=customXml/itemProps1.xml><?xml version="1.0" encoding="utf-8"?>
<ds:datastoreItem xmlns:ds="http://schemas.openxmlformats.org/officeDocument/2006/customXml" ds:itemID="{6026F5AD-DD72-4792-AD08-F2B9F3B4A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B03B23-B8BA-47D6-8CA6-6AE36FE39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587A4-D5BF-4DF7-A66C-1924944365A8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d7a0ad8a-c71d-4ce7-94c7-383a5f46deff"/>
    <ds:schemaRef ds:uri="197dce87-66b0-4d13-ab68-c175b121ab85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Blue Plus Statement of Revenue, Expenses and Net Income</dc:title>
  <dc:subject/>
  <dc:creator>health.mcs@state.mn.us</dc:creator>
  <cp:keywords/>
  <dc:description/>
  <cp:revision/>
  <dcterms:created xsi:type="dcterms:W3CDTF">2019-09-30T16:45:49Z</dcterms:created>
  <dcterms:modified xsi:type="dcterms:W3CDTF">2025-06-10T14:39:25Z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22c332-444a-4254-b930-8cf70d5ef151_Enabled">
    <vt:lpwstr>true</vt:lpwstr>
  </property>
  <property fmtid="{D5CDD505-2E9C-101B-9397-08002B2CF9AE}" pid="3" name="MSIP_Label_f022c332-444a-4254-b930-8cf70d5ef151_SetDate">
    <vt:lpwstr>2025-03-28T23:17:53Z</vt:lpwstr>
  </property>
  <property fmtid="{D5CDD505-2E9C-101B-9397-08002B2CF9AE}" pid="4" name="MSIP_Label_f022c332-444a-4254-b930-8cf70d5ef151_Method">
    <vt:lpwstr>Standard</vt:lpwstr>
  </property>
  <property fmtid="{D5CDD505-2E9C-101B-9397-08002B2CF9AE}" pid="5" name="MSIP_Label_f022c332-444a-4254-b930-8cf70d5ef151_Name">
    <vt:lpwstr>Confidential</vt:lpwstr>
  </property>
  <property fmtid="{D5CDD505-2E9C-101B-9397-08002B2CF9AE}" pid="6" name="MSIP_Label_f022c332-444a-4254-b930-8cf70d5ef151_SiteId">
    <vt:lpwstr>f2cae92a-8892-4e20-96c4-6ad7ba8f0e72</vt:lpwstr>
  </property>
  <property fmtid="{D5CDD505-2E9C-101B-9397-08002B2CF9AE}" pid="7" name="MSIP_Label_f022c332-444a-4254-b930-8cf70d5ef151_ActionId">
    <vt:lpwstr>076fd814-4879-425e-b699-65602fb2c4a8</vt:lpwstr>
  </property>
  <property fmtid="{D5CDD505-2E9C-101B-9397-08002B2CF9AE}" pid="8" name="MSIP_Label_f022c332-444a-4254-b930-8cf70d5ef151_ContentBits">
    <vt:lpwstr>0</vt:lpwstr>
  </property>
  <property fmtid="{D5CDD505-2E9C-101B-9397-08002B2CF9AE}" pid="9" name="MSIP_Label_f022c332-444a-4254-b930-8cf70d5ef151_Tag">
    <vt:lpwstr>10, 3, 0, 1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  <property fmtid="{D5CDD505-2E9C-101B-9397-08002B2CF9AE}" pid="12" name="URL">
    <vt:lpwstr>https://mn365.sharepoint.com/facilities/insurance/managedcare/reports/financial/docs, /facilities/insurance/managedcare/reports/financial/docs/</vt:lpwstr>
  </property>
</Properties>
</file>