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8" documentId="13_ncr:1_{43CA3B79-C6ED-4377-8E11-5F3976025D16}" xr6:coauthVersionLast="47" xr6:coauthVersionMax="47" xr10:uidLastSave="{1A71AC5B-9CC9-4683-9D6D-1BB8EF698B49}"/>
  <bookViews>
    <workbookView xWindow="38280" yWindow="-120" windowWidth="29040" windowHeight="15840" xr2:uid="{00000000-000D-0000-FFFF-FFFF00000000}"/>
  </bookViews>
  <sheets>
    <sheet name="Exhibit" sheetId="1" r:id="rId1"/>
    <sheet name="Explanations" sheetId="3" r:id="rId2"/>
    <sheet name="Instruction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" l="1"/>
  <c r="N40" i="1"/>
  <c r="N20" i="1"/>
  <c r="N31" i="1"/>
  <c r="N38" i="1" s="1"/>
  <c r="F38" i="1" l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S31" i="1"/>
  <c r="R31" i="1"/>
  <c r="Q31" i="1"/>
  <c r="P31" i="1"/>
  <c r="O31" i="1"/>
  <c r="M31" i="1"/>
  <c r="L31" i="1"/>
  <c r="K31" i="1"/>
  <c r="J31" i="1"/>
  <c r="I31" i="1"/>
  <c r="H31" i="1"/>
  <c r="G31" i="1"/>
  <c r="F32" i="1"/>
  <c r="F33" i="1"/>
  <c r="F34" i="1"/>
  <c r="F35" i="1"/>
  <c r="F36" i="1"/>
  <c r="F37" i="1"/>
  <c r="F31" i="1"/>
  <c r="E39" i="1" l="1"/>
  <c r="E25" i="1" l="1"/>
  <c r="E22" i="1"/>
  <c r="E24" i="1"/>
  <c r="I16" i="1" l="1"/>
  <c r="J16" i="1"/>
  <c r="I27" i="1"/>
  <c r="J27" i="1"/>
  <c r="I38" i="1" l="1"/>
  <c r="I45" i="1" s="1"/>
  <c r="J38" i="1"/>
  <c r="J45" i="1" s="1"/>
  <c r="O16" i="1"/>
  <c r="O27" i="1"/>
  <c r="O38" i="1" l="1"/>
  <c r="C39" i="1"/>
  <c r="E44" i="1"/>
  <c r="C44" i="1" s="1"/>
  <c r="E43" i="1"/>
  <c r="E42" i="1"/>
  <c r="C42" i="1" s="1"/>
  <c r="E41" i="1"/>
  <c r="C41" i="1" s="1"/>
  <c r="E40" i="1"/>
  <c r="E26" i="1"/>
  <c r="C26" i="1" s="1"/>
  <c r="C25" i="1"/>
  <c r="C24" i="1"/>
  <c r="E23" i="1"/>
  <c r="C23" i="1" s="1"/>
  <c r="C22" i="1"/>
  <c r="E21" i="1"/>
  <c r="E20" i="1"/>
  <c r="E31" i="1" s="1"/>
  <c r="C31" i="1" s="1"/>
  <c r="E15" i="1"/>
  <c r="C15" i="1" s="1"/>
  <c r="E14" i="1"/>
  <c r="E13" i="1"/>
  <c r="C13" i="1" s="1"/>
  <c r="E12" i="1"/>
  <c r="C12" i="1" s="1"/>
  <c r="E11" i="1"/>
  <c r="C11" i="1" s="1"/>
  <c r="E10" i="1"/>
  <c r="E9" i="1"/>
  <c r="C9" i="1" s="1"/>
  <c r="D37" i="1"/>
  <c r="D36" i="1"/>
  <c r="D35" i="1"/>
  <c r="D34" i="1"/>
  <c r="D33" i="1"/>
  <c r="D32" i="1"/>
  <c r="D31" i="1"/>
  <c r="S27" i="1"/>
  <c r="R27" i="1"/>
  <c r="Q27" i="1"/>
  <c r="P27" i="1"/>
  <c r="N27" i="1"/>
  <c r="M27" i="1"/>
  <c r="L27" i="1"/>
  <c r="K27" i="1"/>
  <c r="H27" i="1"/>
  <c r="G27" i="1"/>
  <c r="F27" i="1"/>
  <c r="D27" i="1"/>
  <c r="S16" i="1"/>
  <c r="R16" i="1"/>
  <c r="Q16" i="1"/>
  <c r="P16" i="1"/>
  <c r="N16" i="1"/>
  <c r="M16" i="1"/>
  <c r="L16" i="1"/>
  <c r="K16" i="1"/>
  <c r="H16" i="1"/>
  <c r="G16" i="1"/>
  <c r="F16" i="1"/>
  <c r="D16" i="1"/>
  <c r="C21" i="1" l="1"/>
  <c r="E32" i="1"/>
  <c r="C32" i="1" s="1"/>
  <c r="C20" i="1"/>
  <c r="C43" i="1"/>
  <c r="C40" i="1"/>
  <c r="E35" i="1"/>
  <c r="C35" i="1" s="1"/>
  <c r="E36" i="1"/>
  <c r="C36" i="1" s="1"/>
  <c r="C10" i="1"/>
  <c r="C14" i="1"/>
  <c r="Q38" i="1"/>
  <c r="Q45" i="1" s="1"/>
  <c r="L38" i="1"/>
  <c r="L45" i="1" s="1"/>
  <c r="K38" i="1"/>
  <c r="K45" i="1" s="1"/>
  <c r="P38" i="1"/>
  <c r="P45" i="1" s="1"/>
  <c r="H38" i="1"/>
  <c r="H45" i="1" s="1"/>
  <c r="S38" i="1"/>
  <c r="S45" i="1" s="1"/>
  <c r="E34" i="1"/>
  <c r="C34" i="1" s="1"/>
  <c r="R38" i="1"/>
  <c r="R45" i="1" s="1"/>
  <c r="G38" i="1"/>
  <c r="G45" i="1" s="1"/>
  <c r="M38" i="1"/>
  <c r="M45" i="1" s="1"/>
  <c r="F45" i="1"/>
  <c r="E27" i="1"/>
  <c r="E16" i="1"/>
  <c r="E33" i="1"/>
  <c r="C33" i="1" s="1"/>
  <c r="E37" i="1"/>
  <c r="C37" i="1" s="1"/>
  <c r="D38" i="1"/>
  <c r="D45" i="1" s="1"/>
  <c r="C27" i="1" l="1"/>
  <c r="C16" i="1"/>
  <c r="C38" i="1"/>
  <c r="C45" i="1" s="1"/>
  <c r="E38" i="1"/>
  <c r="E45" i="1" s="1"/>
</calcChain>
</file>

<file path=xl/sharedStrings.xml><?xml version="1.0" encoding="utf-8"?>
<sst xmlns="http://schemas.openxmlformats.org/spreadsheetml/2006/main" count="109" uniqueCount="59">
  <si>
    <t>Non MN products</t>
  </si>
  <si>
    <t>Total MN products</t>
  </si>
  <si>
    <t>Medicare Cost</t>
  </si>
  <si>
    <t>MSHO</t>
  </si>
  <si>
    <t>SNBC MA only</t>
  </si>
  <si>
    <t>SNBC Integrated</t>
  </si>
  <si>
    <t>PMAP</t>
  </si>
  <si>
    <t>MNCare</t>
  </si>
  <si>
    <t>Dental</t>
  </si>
  <si>
    <t>Other</t>
  </si>
  <si>
    <t>Admin Services Only</t>
  </si>
  <si>
    <t>Sales expenses</t>
  </si>
  <si>
    <t>General business/office expense</t>
  </si>
  <si>
    <t>Consulting and professional fees</t>
  </si>
  <si>
    <t>Other expenses</t>
  </si>
  <si>
    <t>Commercial</t>
  </si>
  <si>
    <t>NAIC Total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</si>
  <si>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</si>
  <si>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</si>
  <si>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</si>
  <si>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</si>
  <si>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</si>
  <si>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</si>
  <si>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</si>
  <si>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</si>
  <si>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</si>
  <si>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</si>
  <si>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</si>
  <si>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</si>
  <si>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</si>
  <si>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</si>
  <si>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</si>
  <si>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</si>
  <si>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</si>
  <si>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</si>
  <si>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</si>
  <si>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</si>
  <si>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</si>
  <si>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</si>
  <si>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</si>
  <si>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</si>
  <si>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</si>
  <si>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</si>
  <si>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</si>
  <si>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</si>
  <si>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</si>
  <si>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</si>
  <si>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</si>
  <si>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MSC+</t>
  </si>
  <si>
    <t>Medicare Advantage</t>
  </si>
  <si>
    <t>Medicare Supplement</t>
  </si>
  <si>
    <t>Medicare Part D</t>
  </si>
  <si>
    <t>For Dental: Please use "Explanations" tab to clarify any overlap reporting of Dental in other columns.</t>
  </si>
  <si>
    <t>Please use the space below to explain any discrepancies between what is reported in Supplement Report #1 and Supplement Report #1a</t>
  </si>
  <si>
    <t>HMO Minnesota D/B/A Blue Plus</t>
  </si>
  <si>
    <t>For the Year Ending December 31, 2024</t>
  </si>
  <si>
    <t>Current as of 4/14/2025</t>
  </si>
  <si>
    <t xml:space="preserve">For most recent version go to </t>
  </si>
  <si>
    <t>https://www.health.state.mn.us/facilities/insurance/managedcare/reports/index.html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</si>
</sst>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 applyAlignment="1">
      <alignment vertical="top" wrapText="1"/>
    </xf>
    <xf numFmtId="15" fontId="0" fillId="0" borderId="0" xfId="0" applyNumberFormat="1"/>
    <xf numFmtId="0" fontId="3" fillId="0" borderId="9" xfId="0" applyFont="1" applyBorder="1" applyAlignment="1">
      <alignment horizontal="center" vertical="top" wrapText="1"/>
    </xf>
    <xf numFmtId="0" fontId="10" fillId="0" borderId="0" xfId="0" applyFont="1"/>
    <xf numFmtId="165" fontId="2" fillId="0" borderId="3" xfId="1" applyNumberFormat="1" applyFont="1" applyBorder="1" applyAlignment="1">
      <alignment horizontal="center" vertical="top" wrapText="1"/>
    </xf>
    <xf numFmtId="165" fontId="3" fillId="2" borderId="3" xfId="1" applyNumberFormat="1" applyFont="1" applyFill="1" applyBorder="1" applyAlignment="1">
      <alignment horizontal="center" vertical="top" wrapText="1"/>
    </xf>
    <xf numFmtId="165" fontId="0" fillId="0" borderId="0" xfId="0" applyNumberFormat="1"/>
    <xf numFmtId="165" fontId="2" fillId="0" borderId="3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6"/>
  <sheetViews>
    <sheetView tabSelected="1" workbookViewId="0">
      <selection activeCell="G2" sqref="G2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7.5703125" bestFit="1" customWidth="1"/>
    <col min="4" max="4" width="12.7109375" customWidth="1"/>
    <col min="5" max="5" width="19.7109375" bestFit="1" customWidth="1"/>
    <col min="6" max="6" width="16.28515625" bestFit="1" customWidth="1"/>
    <col min="7" max="10" width="12.7109375" customWidth="1"/>
    <col min="11" max="11" width="16.28515625" bestFit="1" customWidth="1"/>
    <col min="12" max="13" width="12.7109375" customWidth="1"/>
    <col min="14" max="14" width="17.5703125" bestFit="1" customWidth="1"/>
    <col min="15" max="15" width="14.28515625" customWidth="1"/>
    <col min="16" max="16" width="16.28515625" bestFit="1" customWidth="1"/>
    <col min="17" max="19" width="12.7109375" customWidth="1"/>
    <col min="20" max="23" width="12.7109375" hidden="1"/>
    <col min="24" max="16384" width="9.140625" hidden="1"/>
  </cols>
  <sheetData>
    <row r="1" spans="1:20" ht="15.75" x14ac:dyDescent="0.25">
      <c r="G1" s="20" t="s">
        <v>54</v>
      </c>
    </row>
    <row r="2" spans="1:20" ht="23.25" x14ac:dyDescent="0.35">
      <c r="B2" s="17"/>
      <c r="C2" s="16"/>
      <c r="G2" s="8" t="s">
        <v>21</v>
      </c>
    </row>
    <row r="3" spans="1:20" ht="15.75" x14ac:dyDescent="0.25">
      <c r="C3" s="29"/>
      <c r="G3" s="8" t="s">
        <v>32</v>
      </c>
    </row>
    <row r="4" spans="1:20" ht="15.75" x14ac:dyDescent="0.25">
      <c r="G4" s="8" t="s">
        <v>55</v>
      </c>
    </row>
    <row r="5" spans="1:20" ht="15.75" x14ac:dyDescent="0.25">
      <c r="G5" s="9" t="s">
        <v>22</v>
      </c>
    </row>
    <row r="6" spans="1:20" ht="15.75" x14ac:dyDescent="0.25">
      <c r="E6" s="7"/>
      <c r="Q6" s="31" t="s">
        <v>52</v>
      </c>
    </row>
    <row r="7" spans="1:20" ht="15.75" x14ac:dyDescent="0.25">
      <c r="A7" s="4"/>
      <c r="B7" s="4"/>
      <c r="C7" s="14">
        <v>1</v>
      </c>
      <c r="D7" s="15">
        <v>2</v>
      </c>
      <c r="E7" s="15">
        <v>3</v>
      </c>
      <c r="F7" s="14">
        <v>4</v>
      </c>
      <c r="G7" s="15">
        <v>5</v>
      </c>
      <c r="H7" s="15">
        <v>6</v>
      </c>
      <c r="I7" s="14">
        <v>7</v>
      </c>
      <c r="J7" s="15">
        <v>8</v>
      </c>
      <c r="K7" s="15">
        <v>9</v>
      </c>
      <c r="L7" s="14">
        <v>10</v>
      </c>
      <c r="M7" s="15">
        <v>11</v>
      </c>
      <c r="N7" s="15">
        <v>12</v>
      </c>
      <c r="O7" s="14">
        <v>13</v>
      </c>
      <c r="P7" s="15">
        <v>14</v>
      </c>
      <c r="Q7" s="15">
        <v>15</v>
      </c>
      <c r="R7" s="14">
        <v>16</v>
      </c>
      <c r="S7" s="30">
        <v>17</v>
      </c>
    </row>
    <row r="8" spans="1:20" ht="30.75" customHeight="1" x14ac:dyDescent="0.25">
      <c r="A8" s="11" t="s">
        <v>18</v>
      </c>
      <c r="B8" s="11" t="s">
        <v>23</v>
      </c>
      <c r="C8" s="11" t="s">
        <v>17</v>
      </c>
      <c r="D8" s="11" t="s">
        <v>0</v>
      </c>
      <c r="E8" s="11" t="s">
        <v>1</v>
      </c>
      <c r="F8" s="11" t="s">
        <v>15</v>
      </c>
      <c r="G8" s="11" t="s">
        <v>49</v>
      </c>
      <c r="H8" s="11" t="s">
        <v>2</v>
      </c>
      <c r="I8" s="11" t="s">
        <v>50</v>
      </c>
      <c r="J8" s="11" t="s">
        <v>51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48</v>
      </c>
      <c r="P8" s="11" t="s">
        <v>7</v>
      </c>
      <c r="Q8" s="11" t="s">
        <v>8</v>
      </c>
      <c r="R8" s="11" t="s">
        <v>9</v>
      </c>
      <c r="S8" s="11" t="s">
        <v>10</v>
      </c>
      <c r="T8" s="1"/>
    </row>
    <row r="9" spans="1:20" ht="17.100000000000001" customHeight="1" x14ac:dyDescent="0.25">
      <c r="A9" s="11">
        <v>1</v>
      </c>
      <c r="B9" s="12" t="s">
        <v>47</v>
      </c>
      <c r="C9" s="32">
        <f>SUM(D9:E9)</f>
        <v>0</v>
      </c>
      <c r="D9" s="32"/>
      <c r="E9" s="32">
        <f t="shared" ref="E9:E15" si="0">SUM(F9:S9)</f>
        <v>0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20" ht="17.100000000000001" customHeight="1" x14ac:dyDescent="0.25">
      <c r="A10" s="11">
        <v>2</v>
      </c>
      <c r="B10" s="12" t="s">
        <v>11</v>
      </c>
      <c r="C10" s="32">
        <f t="shared" ref="C10:C15" si="1">SUM(D10:E10)</f>
        <v>4881587</v>
      </c>
      <c r="D10" s="32"/>
      <c r="E10" s="32">
        <f t="shared" si="0"/>
        <v>4881587</v>
      </c>
      <c r="F10" s="32">
        <v>4881587</v>
      </c>
      <c r="G10" s="32"/>
      <c r="H10" s="32"/>
      <c r="I10" s="32"/>
      <c r="J10" s="32"/>
      <c r="K10" s="32">
        <v>0</v>
      </c>
      <c r="L10" s="32"/>
      <c r="M10" s="32"/>
      <c r="N10" s="32"/>
      <c r="O10" s="32"/>
      <c r="P10" s="32"/>
      <c r="Q10" s="32"/>
      <c r="R10" s="32"/>
      <c r="S10" s="32"/>
    </row>
    <row r="11" spans="1:20" ht="17.100000000000001" customHeight="1" x14ac:dyDescent="0.25">
      <c r="A11" s="11">
        <v>3</v>
      </c>
      <c r="B11" s="12" t="s">
        <v>12</v>
      </c>
      <c r="C11" s="32">
        <f t="shared" si="1"/>
        <v>0</v>
      </c>
      <c r="D11" s="32"/>
      <c r="E11" s="32">
        <f t="shared" si="0"/>
        <v>0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0" ht="17.100000000000001" customHeight="1" x14ac:dyDescent="0.25">
      <c r="A12" s="11">
        <v>4</v>
      </c>
      <c r="B12" s="28" t="s">
        <v>43</v>
      </c>
      <c r="C12" s="32">
        <f t="shared" si="1"/>
        <v>0</v>
      </c>
      <c r="D12" s="32"/>
      <c r="E12" s="32">
        <f t="shared" si="0"/>
        <v>0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20" ht="17.100000000000001" customHeight="1" x14ac:dyDescent="0.25">
      <c r="A13" s="11">
        <v>5</v>
      </c>
      <c r="B13" s="12" t="s">
        <v>13</v>
      </c>
      <c r="C13" s="32">
        <f t="shared" si="1"/>
        <v>0</v>
      </c>
      <c r="D13" s="32"/>
      <c r="E13" s="32">
        <f t="shared" si="0"/>
        <v>0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20" ht="17.100000000000001" customHeight="1" x14ac:dyDescent="0.25">
      <c r="A14" s="11">
        <v>6</v>
      </c>
      <c r="B14" s="12" t="s">
        <v>46</v>
      </c>
      <c r="C14" s="32">
        <f t="shared" si="1"/>
        <v>1532938</v>
      </c>
      <c r="D14" s="32"/>
      <c r="E14" s="32">
        <f t="shared" si="0"/>
        <v>1532938</v>
      </c>
      <c r="F14" s="32"/>
      <c r="G14" s="32"/>
      <c r="H14" s="32"/>
      <c r="I14" s="32"/>
      <c r="J14" s="32"/>
      <c r="K14" s="32">
        <v>309001</v>
      </c>
      <c r="L14" s="32"/>
      <c r="M14" s="32"/>
      <c r="N14" s="32">
        <v>1082995</v>
      </c>
      <c r="O14" s="32">
        <v>6514</v>
      </c>
      <c r="P14" s="32">
        <v>134428</v>
      </c>
      <c r="Q14" s="32"/>
      <c r="R14" s="32"/>
      <c r="S14" s="32"/>
    </row>
    <row r="15" spans="1:20" ht="17.100000000000001" customHeight="1" x14ac:dyDescent="0.25">
      <c r="A15" s="11">
        <v>7</v>
      </c>
      <c r="B15" s="12" t="s">
        <v>14</v>
      </c>
      <c r="C15" s="32">
        <f t="shared" si="1"/>
        <v>0</v>
      </c>
      <c r="D15" s="32"/>
      <c r="E15" s="32">
        <f t="shared" si="0"/>
        <v>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20" s="1" customFormat="1" ht="17.100000000000001" customHeight="1" x14ac:dyDescent="0.25">
      <c r="A16" s="11">
        <v>8</v>
      </c>
      <c r="B16" s="13" t="s">
        <v>20</v>
      </c>
      <c r="C16" s="33">
        <f>SUM(C9:C15)</f>
        <v>6414525</v>
      </c>
      <c r="D16" s="33">
        <f t="shared" ref="D16:S16" si="2">SUM(D9:D15)</f>
        <v>0</v>
      </c>
      <c r="E16" s="33">
        <f t="shared" si="2"/>
        <v>6414525</v>
      </c>
      <c r="F16" s="33">
        <f t="shared" si="2"/>
        <v>4881587</v>
      </c>
      <c r="G16" s="33">
        <f t="shared" si="2"/>
        <v>0</v>
      </c>
      <c r="H16" s="33">
        <f t="shared" si="2"/>
        <v>0</v>
      </c>
      <c r="I16" s="33">
        <f t="shared" si="2"/>
        <v>0</v>
      </c>
      <c r="J16" s="33">
        <f t="shared" si="2"/>
        <v>0</v>
      </c>
      <c r="K16" s="33">
        <f t="shared" si="2"/>
        <v>309001</v>
      </c>
      <c r="L16" s="33">
        <f t="shared" si="2"/>
        <v>0</v>
      </c>
      <c r="M16" s="33">
        <f t="shared" si="2"/>
        <v>0</v>
      </c>
      <c r="N16" s="33">
        <f>SUM(N9:N15)</f>
        <v>1082995</v>
      </c>
      <c r="O16" s="33">
        <f t="shared" si="2"/>
        <v>6514</v>
      </c>
      <c r="P16" s="33">
        <f t="shared" si="2"/>
        <v>134428</v>
      </c>
      <c r="Q16" s="33">
        <f t="shared" si="2"/>
        <v>0</v>
      </c>
      <c r="R16" s="33">
        <f t="shared" si="2"/>
        <v>0</v>
      </c>
      <c r="S16" s="33">
        <f t="shared" si="2"/>
        <v>0</v>
      </c>
    </row>
    <row r="17" spans="1:21" ht="17.100000000000001" customHeight="1" x14ac:dyDescent="0.25">
      <c r="A17" s="4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1" ht="17.100000000000001" customHeight="1" x14ac:dyDescent="0.25">
      <c r="A18" s="4"/>
      <c r="B18" s="4"/>
      <c r="C18" s="14">
        <v>1</v>
      </c>
      <c r="D18" s="15">
        <v>2</v>
      </c>
      <c r="E18" s="15">
        <v>3</v>
      </c>
      <c r="F18" s="14">
        <v>4</v>
      </c>
      <c r="G18" s="15">
        <v>5</v>
      </c>
      <c r="H18" s="15">
        <v>6</v>
      </c>
      <c r="I18" s="14">
        <v>7</v>
      </c>
      <c r="J18" s="15">
        <v>8</v>
      </c>
      <c r="K18" s="15">
        <v>9</v>
      </c>
      <c r="L18" s="14">
        <v>10</v>
      </c>
      <c r="M18" s="15">
        <v>11</v>
      </c>
      <c r="N18" s="15">
        <v>12</v>
      </c>
      <c r="O18" s="14">
        <v>13</v>
      </c>
      <c r="P18" s="15">
        <v>14</v>
      </c>
      <c r="Q18" s="15">
        <v>15</v>
      </c>
      <c r="R18" s="14">
        <v>16</v>
      </c>
      <c r="S18" s="30">
        <v>17</v>
      </c>
      <c r="T18" s="1"/>
    </row>
    <row r="19" spans="1:21" ht="33" customHeight="1" x14ac:dyDescent="0.25">
      <c r="A19" s="11" t="s">
        <v>18</v>
      </c>
      <c r="B19" s="11" t="s">
        <v>24</v>
      </c>
      <c r="C19" s="11" t="s">
        <v>17</v>
      </c>
      <c r="D19" s="11" t="s">
        <v>0</v>
      </c>
      <c r="E19" s="11" t="s">
        <v>1</v>
      </c>
      <c r="F19" s="11" t="s">
        <v>15</v>
      </c>
      <c r="G19" s="11" t="s">
        <v>49</v>
      </c>
      <c r="H19" s="11" t="s">
        <v>2</v>
      </c>
      <c r="I19" s="11" t="s">
        <v>50</v>
      </c>
      <c r="J19" s="11" t="s">
        <v>51</v>
      </c>
      <c r="K19" s="11" t="s">
        <v>3</v>
      </c>
      <c r="L19" s="11" t="s">
        <v>4</v>
      </c>
      <c r="M19" s="11" t="s">
        <v>5</v>
      </c>
      <c r="N19" s="11" t="s">
        <v>6</v>
      </c>
      <c r="O19" s="11" t="s">
        <v>48</v>
      </c>
      <c r="P19" s="11" t="s">
        <v>7</v>
      </c>
      <c r="Q19" s="11" t="s">
        <v>8</v>
      </c>
      <c r="R19" s="11" t="s">
        <v>9</v>
      </c>
      <c r="S19" s="11" t="s">
        <v>10</v>
      </c>
    </row>
    <row r="20" spans="1:21" ht="17.100000000000001" customHeight="1" x14ac:dyDescent="0.25">
      <c r="A20" s="11">
        <v>9</v>
      </c>
      <c r="B20" s="12" t="s">
        <v>47</v>
      </c>
      <c r="C20" s="32">
        <f>SUM(D20:E20)</f>
        <v>39878246</v>
      </c>
      <c r="D20" s="32"/>
      <c r="E20" s="32">
        <f t="shared" ref="E20:E26" si="3">SUM(F20:S20)</f>
        <v>39878246</v>
      </c>
      <c r="F20" s="32">
        <v>7308782</v>
      </c>
      <c r="G20" s="32"/>
      <c r="H20" s="32"/>
      <c r="I20" s="32">
        <v>468</v>
      </c>
      <c r="J20" s="32"/>
      <c r="K20" s="32">
        <v>3918575</v>
      </c>
      <c r="L20" s="32"/>
      <c r="M20" s="32"/>
      <c r="N20" s="32">
        <f>24667923+2</f>
        <v>24667925</v>
      </c>
      <c r="O20" s="32">
        <v>1307181</v>
      </c>
      <c r="P20" s="32">
        <v>2675315</v>
      </c>
      <c r="Q20" s="32"/>
      <c r="R20" s="32"/>
      <c r="S20" s="32"/>
    </row>
    <row r="21" spans="1:21" ht="17.100000000000001" customHeight="1" x14ac:dyDescent="0.25">
      <c r="A21" s="11">
        <v>10</v>
      </c>
      <c r="B21" s="12" t="s">
        <v>11</v>
      </c>
      <c r="C21" s="32">
        <f t="shared" ref="C21:C26" si="4">SUM(D21:E21)</f>
        <v>2960696</v>
      </c>
      <c r="D21" s="32"/>
      <c r="E21" s="32">
        <f t="shared" si="3"/>
        <v>2960696</v>
      </c>
      <c r="F21" s="32">
        <v>475318</v>
      </c>
      <c r="G21" s="32"/>
      <c r="H21" s="32"/>
      <c r="I21" s="32">
        <v>5141</v>
      </c>
      <c r="J21" s="32"/>
      <c r="K21" s="32">
        <v>1039323</v>
      </c>
      <c r="L21" s="32"/>
      <c r="M21" s="32"/>
      <c r="N21" s="32">
        <v>379821</v>
      </c>
      <c r="O21" s="32">
        <v>16435</v>
      </c>
      <c r="P21" s="32">
        <v>44658</v>
      </c>
      <c r="Q21" s="32"/>
      <c r="R21" s="32">
        <v>1000000</v>
      </c>
      <c r="S21" s="32"/>
    </row>
    <row r="22" spans="1:21" ht="17.100000000000001" customHeight="1" x14ac:dyDescent="0.25">
      <c r="A22" s="11">
        <v>11</v>
      </c>
      <c r="B22" s="12" t="s">
        <v>12</v>
      </c>
      <c r="C22" s="32">
        <f t="shared" si="4"/>
        <v>16891594</v>
      </c>
      <c r="D22" s="32"/>
      <c r="E22" s="32">
        <f t="shared" si="3"/>
        <v>16891594</v>
      </c>
      <c r="F22" s="32">
        <v>2353173</v>
      </c>
      <c r="G22" s="32"/>
      <c r="H22" s="32"/>
      <c r="I22" s="32">
        <v>-4969</v>
      </c>
      <c r="J22" s="32"/>
      <c r="K22" s="32">
        <v>1205373</v>
      </c>
      <c r="L22" s="32"/>
      <c r="M22" s="32"/>
      <c r="N22" s="32">
        <v>11791034</v>
      </c>
      <c r="O22" s="32">
        <v>335129</v>
      </c>
      <c r="P22" s="32">
        <v>1211854</v>
      </c>
      <c r="Q22" s="32"/>
      <c r="R22" s="32"/>
      <c r="S22" s="32"/>
    </row>
    <row r="23" spans="1:21" ht="17.100000000000001" customHeight="1" x14ac:dyDescent="0.25">
      <c r="A23" s="11">
        <v>12</v>
      </c>
      <c r="B23" s="28" t="s">
        <v>43</v>
      </c>
      <c r="C23" s="35">
        <f t="shared" si="4"/>
        <v>52441721</v>
      </c>
      <c r="D23" s="35"/>
      <c r="E23" s="35">
        <f t="shared" si="3"/>
        <v>52441721</v>
      </c>
      <c r="F23" s="35">
        <v>13534965</v>
      </c>
      <c r="G23" s="35"/>
      <c r="H23" s="35"/>
      <c r="I23" s="35">
        <v>272</v>
      </c>
      <c r="J23" s="35"/>
      <c r="K23" s="35">
        <v>3933449</v>
      </c>
      <c r="L23" s="35"/>
      <c r="M23" s="35"/>
      <c r="N23" s="35">
        <v>29854767</v>
      </c>
      <c r="O23" s="35">
        <v>1700611</v>
      </c>
      <c r="P23" s="35">
        <v>3417657</v>
      </c>
      <c r="Q23" s="35"/>
      <c r="R23" s="35"/>
      <c r="S23" s="35"/>
    </row>
    <row r="24" spans="1:21" ht="17.100000000000001" customHeight="1" x14ac:dyDescent="0.25">
      <c r="A24" s="11">
        <v>13</v>
      </c>
      <c r="B24" s="12" t="s">
        <v>13</v>
      </c>
      <c r="C24" s="32">
        <f t="shared" si="4"/>
        <v>9157622</v>
      </c>
      <c r="D24" s="32"/>
      <c r="E24" s="32">
        <f t="shared" si="3"/>
        <v>9157622</v>
      </c>
      <c r="F24" s="32">
        <v>1443971</v>
      </c>
      <c r="G24" s="32"/>
      <c r="H24" s="32"/>
      <c r="I24" s="32">
        <v>127</v>
      </c>
      <c r="J24" s="32"/>
      <c r="K24" s="32">
        <v>783473</v>
      </c>
      <c r="L24" s="32"/>
      <c r="M24" s="32"/>
      <c r="N24" s="32">
        <v>6151229</v>
      </c>
      <c r="O24" s="32">
        <v>149836</v>
      </c>
      <c r="P24" s="32">
        <v>628986</v>
      </c>
      <c r="Q24" s="32"/>
      <c r="R24" s="32"/>
      <c r="S24" s="32"/>
    </row>
    <row r="25" spans="1:21" ht="17.100000000000001" customHeight="1" x14ac:dyDescent="0.25">
      <c r="A25" s="11">
        <v>14</v>
      </c>
      <c r="B25" s="12" t="s">
        <v>46</v>
      </c>
      <c r="C25" s="32">
        <f t="shared" si="4"/>
        <v>8384973</v>
      </c>
      <c r="D25" s="32"/>
      <c r="E25" s="32">
        <f t="shared" si="3"/>
        <v>8384973</v>
      </c>
      <c r="F25" s="32">
        <v>2567679</v>
      </c>
      <c r="G25" s="32"/>
      <c r="H25" s="32"/>
      <c r="I25" s="32">
        <v>125</v>
      </c>
      <c r="J25" s="32"/>
      <c r="K25" s="32">
        <v>771347</v>
      </c>
      <c r="L25" s="32"/>
      <c r="M25" s="32"/>
      <c r="N25" s="32">
        <v>4419863</v>
      </c>
      <c r="O25" s="32">
        <v>77600</v>
      </c>
      <c r="P25" s="32">
        <v>548359</v>
      </c>
      <c r="Q25" s="32"/>
      <c r="R25" s="32"/>
      <c r="S25" s="32"/>
    </row>
    <row r="26" spans="1:21" ht="17.100000000000001" customHeight="1" x14ac:dyDescent="0.25">
      <c r="A26" s="11">
        <v>15</v>
      </c>
      <c r="B26" s="12" t="s">
        <v>14</v>
      </c>
      <c r="C26" s="32">
        <f t="shared" si="4"/>
        <v>4618205</v>
      </c>
      <c r="D26" s="32"/>
      <c r="E26" s="32">
        <f t="shared" si="3"/>
        <v>4618205</v>
      </c>
      <c r="F26" s="32">
        <v>-1574</v>
      </c>
      <c r="G26" s="32"/>
      <c r="H26" s="32"/>
      <c r="I26" s="32">
        <v>2</v>
      </c>
      <c r="J26" s="32"/>
      <c r="K26" s="32">
        <v>1722</v>
      </c>
      <c r="L26" s="32"/>
      <c r="M26" s="32"/>
      <c r="N26" s="32">
        <v>4566958</v>
      </c>
      <c r="O26" s="32">
        <v>11308</v>
      </c>
      <c r="P26" s="32">
        <v>39789</v>
      </c>
      <c r="Q26" s="32"/>
      <c r="R26" s="32"/>
      <c r="S26" s="32"/>
    </row>
    <row r="27" spans="1:21" s="1" customFormat="1" ht="17.100000000000001" customHeight="1" x14ac:dyDescent="0.25">
      <c r="A27" s="11">
        <v>16</v>
      </c>
      <c r="B27" s="13" t="s">
        <v>19</v>
      </c>
      <c r="C27" s="33">
        <f>SUM(C20:C26)</f>
        <v>134333057</v>
      </c>
      <c r="D27" s="33">
        <f t="shared" ref="D27" si="5">SUM(D20:D26)</f>
        <v>0</v>
      </c>
      <c r="E27" s="33">
        <f t="shared" ref="E27" si="6">SUM(E20:E26)</f>
        <v>134333057</v>
      </c>
      <c r="F27" s="33">
        <f t="shared" ref="F27" si="7">SUM(F20:F26)</f>
        <v>27682314</v>
      </c>
      <c r="G27" s="33">
        <f t="shared" ref="G27" si="8">SUM(G20:G26)</f>
        <v>0</v>
      </c>
      <c r="H27" s="33">
        <f t="shared" ref="H27" si="9">SUM(H20:H26)</f>
        <v>0</v>
      </c>
      <c r="I27" s="33">
        <f>SUM(I20:I26)</f>
        <v>1166</v>
      </c>
      <c r="J27" s="33">
        <f t="shared" ref="J27:K27" si="10">SUM(J20:J26)</f>
        <v>0</v>
      </c>
      <c r="K27" s="33">
        <f t="shared" si="10"/>
        <v>11653262</v>
      </c>
      <c r="L27" s="33">
        <f t="shared" ref="L27" si="11">SUM(L20:L26)</f>
        <v>0</v>
      </c>
      <c r="M27" s="33">
        <f t="shared" ref="M27:O27" si="12">SUM(M20:M26)</f>
        <v>0</v>
      </c>
      <c r="N27" s="33">
        <f t="shared" ref="N27" si="13">SUM(N20:N26)</f>
        <v>81831597</v>
      </c>
      <c r="O27" s="33">
        <f t="shared" si="12"/>
        <v>3598100</v>
      </c>
      <c r="P27" s="33">
        <f t="shared" ref="P27" si="14">SUM(P20:P26)</f>
        <v>8566618</v>
      </c>
      <c r="Q27" s="33">
        <f t="shared" ref="Q27" si="15">SUM(Q20:Q26)</f>
        <v>0</v>
      </c>
      <c r="R27" s="33">
        <f t="shared" ref="R27" si="16">SUM(R20:R26)</f>
        <v>1000000</v>
      </c>
      <c r="S27" s="33">
        <f t="shared" ref="S27" si="17">SUM(S20:S26)</f>
        <v>0</v>
      </c>
    </row>
    <row r="28" spans="1:21" ht="17.100000000000001" customHeight="1" x14ac:dyDescent="0.25">
      <c r="A28" s="4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1"/>
      <c r="U28" s="1"/>
    </row>
    <row r="29" spans="1:21" ht="17.100000000000001" customHeight="1" x14ac:dyDescent="0.25">
      <c r="A29" s="10"/>
      <c r="B29" s="2"/>
      <c r="C29" s="14">
        <v>1</v>
      </c>
      <c r="D29" s="15">
        <v>2</v>
      </c>
      <c r="E29" s="15">
        <v>3</v>
      </c>
      <c r="F29" s="14">
        <v>4</v>
      </c>
      <c r="G29" s="15">
        <v>5</v>
      </c>
      <c r="H29" s="15">
        <v>6</v>
      </c>
      <c r="I29" s="14">
        <v>7</v>
      </c>
      <c r="J29" s="15">
        <v>8</v>
      </c>
      <c r="K29" s="15">
        <v>9</v>
      </c>
      <c r="L29" s="14">
        <v>10</v>
      </c>
      <c r="M29" s="15">
        <v>11</v>
      </c>
      <c r="N29" s="15">
        <v>12</v>
      </c>
      <c r="O29" s="14">
        <v>13</v>
      </c>
      <c r="P29" s="15">
        <v>14</v>
      </c>
      <c r="Q29" s="15">
        <v>15</v>
      </c>
      <c r="R29" s="14">
        <v>16</v>
      </c>
      <c r="S29" s="30">
        <v>17</v>
      </c>
      <c r="T29" s="1"/>
    </row>
    <row r="30" spans="1:21" ht="31.5" customHeight="1" x14ac:dyDescent="0.25">
      <c r="A30" s="11" t="s">
        <v>18</v>
      </c>
      <c r="B30" s="13" t="s">
        <v>25</v>
      </c>
      <c r="C30" s="19" t="s">
        <v>16</v>
      </c>
      <c r="D30" s="11" t="s">
        <v>0</v>
      </c>
      <c r="E30" s="11" t="s">
        <v>1</v>
      </c>
      <c r="F30" s="11" t="s">
        <v>15</v>
      </c>
      <c r="G30" s="11" t="s">
        <v>49</v>
      </c>
      <c r="H30" s="11" t="s">
        <v>2</v>
      </c>
      <c r="I30" s="11" t="s">
        <v>50</v>
      </c>
      <c r="J30" s="11" t="s">
        <v>51</v>
      </c>
      <c r="K30" s="11" t="s">
        <v>3</v>
      </c>
      <c r="L30" s="11" t="s">
        <v>4</v>
      </c>
      <c r="M30" s="11" t="s">
        <v>5</v>
      </c>
      <c r="N30" s="11" t="s">
        <v>6</v>
      </c>
      <c r="O30" s="11" t="s">
        <v>48</v>
      </c>
      <c r="P30" s="11" t="s">
        <v>7</v>
      </c>
      <c r="Q30" s="11" t="s">
        <v>8</v>
      </c>
      <c r="R30" s="11" t="s">
        <v>9</v>
      </c>
      <c r="S30" s="11" t="s">
        <v>10</v>
      </c>
    </row>
    <row r="31" spans="1:21" ht="17.100000000000001" customHeight="1" x14ac:dyDescent="0.25">
      <c r="A31" s="11">
        <v>17</v>
      </c>
      <c r="B31" s="12" t="s">
        <v>47</v>
      </c>
      <c r="C31" s="32">
        <f>SUM(D31:E31)</f>
        <v>39878246</v>
      </c>
      <c r="D31" s="32">
        <f>D20+D9</f>
        <v>0</v>
      </c>
      <c r="E31" s="32">
        <f>E20+E9</f>
        <v>39878246</v>
      </c>
      <c r="F31" s="32">
        <f>+F9+F20</f>
        <v>7308782</v>
      </c>
      <c r="G31" s="32">
        <f t="shared" ref="G31:S31" si="18">+G9+G20</f>
        <v>0</v>
      </c>
      <c r="H31" s="32">
        <f t="shared" si="18"/>
        <v>0</v>
      </c>
      <c r="I31" s="32">
        <f t="shared" si="18"/>
        <v>468</v>
      </c>
      <c r="J31" s="32">
        <f t="shared" si="18"/>
        <v>0</v>
      </c>
      <c r="K31" s="32">
        <f t="shared" si="18"/>
        <v>3918575</v>
      </c>
      <c r="L31" s="32">
        <f t="shared" si="18"/>
        <v>0</v>
      </c>
      <c r="M31" s="32">
        <f t="shared" si="18"/>
        <v>0</v>
      </c>
      <c r="N31" s="32">
        <f>+N9+N20</f>
        <v>24667925</v>
      </c>
      <c r="O31" s="32">
        <f t="shared" si="18"/>
        <v>1307181</v>
      </c>
      <c r="P31" s="32">
        <f t="shared" si="18"/>
        <v>2675315</v>
      </c>
      <c r="Q31" s="32">
        <f t="shared" si="18"/>
        <v>0</v>
      </c>
      <c r="R31" s="32">
        <f t="shared" si="18"/>
        <v>0</v>
      </c>
      <c r="S31" s="32">
        <f t="shared" si="18"/>
        <v>0</v>
      </c>
    </row>
    <row r="32" spans="1:21" ht="17.100000000000001" customHeight="1" x14ac:dyDescent="0.25">
      <c r="A32" s="11">
        <v>18</v>
      </c>
      <c r="B32" s="12" t="s">
        <v>11</v>
      </c>
      <c r="C32" s="32">
        <f t="shared" ref="C32:C37" si="19">SUM(D32:E32)</f>
        <v>7842283</v>
      </c>
      <c r="D32" s="32">
        <f t="shared" ref="D32" si="20">D21+D10</f>
        <v>0</v>
      </c>
      <c r="E32" s="32">
        <f>E21+E10</f>
        <v>7842283</v>
      </c>
      <c r="F32" s="32">
        <f t="shared" ref="F32:S37" si="21">+F10+F21</f>
        <v>5356905</v>
      </c>
      <c r="G32" s="32">
        <f t="shared" si="21"/>
        <v>0</v>
      </c>
      <c r="H32" s="32">
        <f t="shared" si="21"/>
        <v>0</v>
      </c>
      <c r="I32" s="32">
        <f t="shared" si="21"/>
        <v>5141</v>
      </c>
      <c r="J32" s="32">
        <f t="shared" si="21"/>
        <v>0</v>
      </c>
      <c r="K32" s="32">
        <f t="shared" si="21"/>
        <v>1039323</v>
      </c>
      <c r="L32" s="32">
        <f t="shared" si="21"/>
        <v>0</v>
      </c>
      <c r="M32" s="32">
        <f t="shared" si="21"/>
        <v>0</v>
      </c>
      <c r="N32" s="32">
        <f t="shared" si="21"/>
        <v>379821</v>
      </c>
      <c r="O32" s="32">
        <f t="shared" si="21"/>
        <v>16435</v>
      </c>
      <c r="P32" s="32">
        <f t="shared" si="21"/>
        <v>44658</v>
      </c>
      <c r="Q32" s="32">
        <f t="shared" si="21"/>
        <v>0</v>
      </c>
      <c r="R32" s="32">
        <f t="shared" si="21"/>
        <v>1000000</v>
      </c>
      <c r="S32" s="32">
        <f t="shared" si="21"/>
        <v>0</v>
      </c>
    </row>
    <row r="33" spans="1:21" ht="17.100000000000001" customHeight="1" x14ac:dyDescent="0.25">
      <c r="A33" s="11">
        <v>19</v>
      </c>
      <c r="B33" s="12" t="s">
        <v>12</v>
      </c>
      <c r="C33" s="32">
        <f t="shared" si="19"/>
        <v>16891594</v>
      </c>
      <c r="D33" s="32">
        <f t="shared" ref="D33:E33" si="22">D22+D11</f>
        <v>0</v>
      </c>
      <c r="E33" s="32">
        <f t="shared" si="22"/>
        <v>16891594</v>
      </c>
      <c r="F33" s="32">
        <f t="shared" si="21"/>
        <v>2353173</v>
      </c>
      <c r="G33" s="32">
        <f t="shared" si="21"/>
        <v>0</v>
      </c>
      <c r="H33" s="32">
        <f t="shared" si="21"/>
        <v>0</v>
      </c>
      <c r="I33" s="32">
        <f t="shared" si="21"/>
        <v>-4969</v>
      </c>
      <c r="J33" s="32">
        <f t="shared" si="21"/>
        <v>0</v>
      </c>
      <c r="K33" s="32">
        <f t="shared" si="21"/>
        <v>1205373</v>
      </c>
      <c r="L33" s="32">
        <f t="shared" si="21"/>
        <v>0</v>
      </c>
      <c r="M33" s="32">
        <f t="shared" si="21"/>
        <v>0</v>
      </c>
      <c r="N33" s="32">
        <f t="shared" si="21"/>
        <v>11791034</v>
      </c>
      <c r="O33" s="32">
        <f t="shared" si="21"/>
        <v>335129</v>
      </c>
      <c r="P33" s="32">
        <f t="shared" si="21"/>
        <v>1211854</v>
      </c>
      <c r="Q33" s="32">
        <f t="shared" si="21"/>
        <v>0</v>
      </c>
      <c r="R33" s="32">
        <f t="shared" si="21"/>
        <v>0</v>
      </c>
      <c r="S33" s="32">
        <f t="shared" si="21"/>
        <v>0</v>
      </c>
    </row>
    <row r="34" spans="1:21" ht="17.100000000000001" customHeight="1" x14ac:dyDescent="0.25">
      <c r="A34" s="11">
        <v>20</v>
      </c>
      <c r="B34" s="28" t="s">
        <v>43</v>
      </c>
      <c r="C34" s="32">
        <f t="shared" si="19"/>
        <v>52441721</v>
      </c>
      <c r="D34" s="32">
        <f t="shared" ref="D34:E34" si="23">D23+D12</f>
        <v>0</v>
      </c>
      <c r="E34" s="32">
        <f t="shared" si="23"/>
        <v>52441721</v>
      </c>
      <c r="F34" s="32">
        <f t="shared" si="21"/>
        <v>13534965</v>
      </c>
      <c r="G34" s="32">
        <f t="shared" si="21"/>
        <v>0</v>
      </c>
      <c r="H34" s="32">
        <f t="shared" si="21"/>
        <v>0</v>
      </c>
      <c r="I34" s="32">
        <f t="shared" si="21"/>
        <v>272</v>
      </c>
      <c r="J34" s="32">
        <f t="shared" si="21"/>
        <v>0</v>
      </c>
      <c r="K34" s="32">
        <f t="shared" si="21"/>
        <v>3933449</v>
      </c>
      <c r="L34" s="32">
        <f t="shared" si="21"/>
        <v>0</v>
      </c>
      <c r="M34" s="32">
        <f t="shared" si="21"/>
        <v>0</v>
      </c>
      <c r="N34" s="32">
        <f t="shared" si="21"/>
        <v>29854767</v>
      </c>
      <c r="O34" s="32">
        <f t="shared" si="21"/>
        <v>1700611</v>
      </c>
      <c r="P34" s="32">
        <f t="shared" si="21"/>
        <v>3417657</v>
      </c>
      <c r="Q34" s="32">
        <f t="shared" si="21"/>
        <v>0</v>
      </c>
      <c r="R34" s="32">
        <f t="shared" si="21"/>
        <v>0</v>
      </c>
      <c r="S34" s="32">
        <f t="shared" si="21"/>
        <v>0</v>
      </c>
    </row>
    <row r="35" spans="1:21" ht="17.100000000000001" customHeight="1" x14ac:dyDescent="0.25">
      <c r="A35" s="11">
        <v>21</v>
      </c>
      <c r="B35" s="12" t="s">
        <v>13</v>
      </c>
      <c r="C35" s="32">
        <f t="shared" si="19"/>
        <v>9157622</v>
      </c>
      <c r="D35" s="32">
        <f t="shared" ref="D35:E35" si="24">D24+D13</f>
        <v>0</v>
      </c>
      <c r="E35" s="32">
        <f t="shared" si="24"/>
        <v>9157622</v>
      </c>
      <c r="F35" s="32">
        <f t="shared" si="21"/>
        <v>1443971</v>
      </c>
      <c r="G35" s="32">
        <f t="shared" si="21"/>
        <v>0</v>
      </c>
      <c r="H35" s="32">
        <f t="shared" si="21"/>
        <v>0</v>
      </c>
      <c r="I35" s="32">
        <f t="shared" si="21"/>
        <v>127</v>
      </c>
      <c r="J35" s="32">
        <f t="shared" si="21"/>
        <v>0</v>
      </c>
      <c r="K35" s="32">
        <f t="shared" si="21"/>
        <v>783473</v>
      </c>
      <c r="L35" s="32">
        <f t="shared" si="21"/>
        <v>0</v>
      </c>
      <c r="M35" s="32">
        <f t="shared" si="21"/>
        <v>0</v>
      </c>
      <c r="N35" s="32">
        <f t="shared" si="21"/>
        <v>6151229</v>
      </c>
      <c r="O35" s="32">
        <f t="shared" si="21"/>
        <v>149836</v>
      </c>
      <c r="P35" s="32">
        <f t="shared" si="21"/>
        <v>628986</v>
      </c>
      <c r="Q35" s="32">
        <f t="shared" si="21"/>
        <v>0</v>
      </c>
      <c r="R35" s="32">
        <f t="shared" si="21"/>
        <v>0</v>
      </c>
      <c r="S35" s="32">
        <f t="shared" si="21"/>
        <v>0</v>
      </c>
    </row>
    <row r="36" spans="1:21" ht="17.100000000000001" customHeight="1" x14ac:dyDescent="0.25">
      <c r="A36" s="11">
        <v>22</v>
      </c>
      <c r="B36" s="12" t="s">
        <v>46</v>
      </c>
      <c r="C36" s="32">
        <f t="shared" si="19"/>
        <v>9917911</v>
      </c>
      <c r="D36" s="32">
        <f t="shared" ref="D36:E36" si="25">D25+D14</f>
        <v>0</v>
      </c>
      <c r="E36" s="32">
        <f t="shared" si="25"/>
        <v>9917911</v>
      </c>
      <c r="F36" s="32">
        <f t="shared" si="21"/>
        <v>2567679</v>
      </c>
      <c r="G36" s="32">
        <f t="shared" si="21"/>
        <v>0</v>
      </c>
      <c r="H36" s="32">
        <f t="shared" si="21"/>
        <v>0</v>
      </c>
      <c r="I36" s="32">
        <f t="shared" si="21"/>
        <v>125</v>
      </c>
      <c r="J36" s="32">
        <f t="shared" si="21"/>
        <v>0</v>
      </c>
      <c r="K36" s="32">
        <f t="shared" si="21"/>
        <v>1080348</v>
      </c>
      <c r="L36" s="32">
        <f t="shared" si="21"/>
        <v>0</v>
      </c>
      <c r="M36" s="32">
        <f t="shared" si="21"/>
        <v>0</v>
      </c>
      <c r="N36" s="32">
        <f t="shared" si="21"/>
        <v>5502858</v>
      </c>
      <c r="O36" s="32">
        <f t="shared" si="21"/>
        <v>84114</v>
      </c>
      <c r="P36" s="32">
        <f t="shared" si="21"/>
        <v>682787</v>
      </c>
      <c r="Q36" s="32">
        <f t="shared" si="21"/>
        <v>0</v>
      </c>
      <c r="R36" s="32">
        <f t="shared" si="21"/>
        <v>0</v>
      </c>
      <c r="S36" s="32">
        <f t="shared" si="21"/>
        <v>0</v>
      </c>
    </row>
    <row r="37" spans="1:21" ht="17.100000000000001" customHeight="1" x14ac:dyDescent="0.25">
      <c r="A37" s="11">
        <v>23</v>
      </c>
      <c r="B37" s="12" t="s">
        <v>14</v>
      </c>
      <c r="C37" s="32">
        <f t="shared" si="19"/>
        <v>4618205</v>
      </c>
      <c r="D37" s="32">
        <f t="shared" ref="D37:E37" si="26">D26+D15</f>
        <v>0</v>
      </c>
      <c r="E37" s="32">
        <f t="shared" si="26"/>
        <v>4618205</v>
      </c>
      <c r="F37" s="32">
        <f t="shared" si="21"/>
        <v>-1574</v>
      </c>
      <c r="G37" s="32">
        <f t="shared" si="21"/>
        <v>0</v>
      </c>
      <c r="H37" s="32">
        <f t="shared" si="21"/>
        <v>0</v>
      </c>
      <c r="I37" s="32">
        <f t="shared" si="21"/>
        <v>2</v>
      </c>
      <c r="J37" s="32">
        <f t="shared" si="21"/>
        <v>0</v>
      </c>
      <c r="K37" s="32">
        <f t="shared" si="21"/>
        <v>1722</v>
      </c>
      <c r="L37" s="32">
        <f t="shared" si="21"/>
        <v>0</v>
      </c>
      <c r="M37" s="32">
        <f t="shared" si="21"/>
        <v>0</v>
      </c>
      <c r="N37" s="32">
        <f t="shared" si="21"/>
        <v>4566958</v>
      </c>
      <c r="O37" s="32">
        <f t="shared" si="21"/>
        <v>11308</v>
      </c>
      <c r="P37" s="32">
        <f t="shared" si="21"/>
        <v>39789</v>
      </c>
      <c r="Q37" s="32">
        <f t="shared" si="21"/>
        <v>0</v>
      </c>
      <c r="R37" s="32">
        <f t="shared" si="21"/>
        <v>0</v>
      </c>
      <c r="S37" s="32">
        <f t="shared" si="21"/>
        <v>0</v>
      </c>
    </row>
    <row r="38" spans="1:21" s="1" customFormat="1" ht="17.100000000000001" customHeight="1" x14ac:dyDescent="0.25">
      <c r="A38" s="11">
        <v>24</v>
      </c>
      <c r="B38" s="13" t="s">
        <v>26</v>
      </c>
      <c r="C38" s="33">
        <f>SUM(C31:C37)</f>
        <v>140747582</v>
      </c>
      <c r="D38" s="33">
        <f t="shared" ref="D38" si="27">SUM(D31:D37)</f>
        <v>0</v>
      </c>
      <c r="E38" s="33">
        <f t="shared" ref="E38" si="28">SUM(E31:E37)</f>
        <v>140747582</v>
      </c>
      <c r="F38" s="33">
        <f>SUM(F31:F37)</f>
        <v>32563901</v>
      </c>
      <c r="G38" s="33">
        <f t="shared" ref="G38" si="29">SUM(G31:G37)</f>
        <v>0</v>
      </c>
      <c r="H38" s="33">
        <f t="shared" ref="H38" si="30">SUM(H31:H37)</f>
        <v>0</v>
      </c>
      <c r="I38" s="33">
        <f>SUM(I31:I37)</f>
        <v>1166</v>
      </c>
      <c r="J38" s="33">
        <f t="shared" ref="J38:K38" si="31">SUM(J31:J37)</f>
        <v>0</v>
      </c>
      <c r="K38" s="33">
        <f t="shared" si="31"/>
        <v>11962263</v>
      </c>
      <c r="L38" s="33">
        <f t="shared" ref="L38" si="32">SUM(L31:L37)</f>
        <v>0</v>
      </c>
      <c r="M38" s="33">
        <f t="shared" ref="M38:O38" si="33">SUM(M31:M37)</f>
        <v>0</v>
      </c>
      <c r="N38" s="33">
        <f>SUM(N31:N37)</f>
        <v>82914592</v>
      </c>
      <c r="O38" s="33">
        <f t="shared" si="33"/>
        <v>3604614</v>
      </c>
      <c r="P38" s="33">
        <f t="shared" ref="P38" si="34">SUM(P31:P37)</f>
        <v>8701046</v>
      </c>
      <c r="Q38" s="33">
        <f t="shared" ref="Q38" si="35">SUM(Q31:Q37)</f>
        <v>0</v>
      </c>
      <c r="R38" s="33">
        <f t="shared" ref="R38" si="36">SUM(R31:R37)</f>
        <v>1000000</v>
      </c>
      <c r="S38" s="33">
        <f t="shared" ref="S38" si="37">SUM(S31:S37)</f>
        <v>0</v>
      </c>
    </row>
    <row r="39" spans="1:21" s="1" customFormat="1" ht="17.100000000000001" customHeight="1" x14ac:dyDescent="0.25">
      <c r="A39" s="11">
        <v>25</v>
      </c>
      <c r="B39" s="13" t="s">
        <v>33</v>
      </c>
      <c r="C39" s="33">
        <f>SUM(D39:E39)</f>
        <v>132889854</v>
      </c>
      <c r="D39" s="33"/>
      <c r="E39" s="33">
        <f>SUM(F39:S39)</f>
        <v>132889854</v>
      </c>
      <c r="F39" s="33">
        <v>18386156</v>
      </c>
      <c r="G39" s="33"/>
      <c r="H39" s="33"/>
      <c r="I39" s="33">
        <v>1012</v>
      </c>
      <c r="J39" s="33"/>
      <c r="K39" s="33">
        <v>7946885</v>
      </c>
      <c r="L39" s="33"/>
      <c r="M39" s="33"/>
      <c r="N39" s="33">
        <v>93534214</v>
      </c>
      <c r="O39" s="33">
        <v>2728162</v>
      </c>
      <c r="P39" s="33">
        <v>10293425</v>
      </c>
      <c r="Q39" s="33"/>
      <c r="R39" s="33"/>
      <c r="S39" s="33"/>
    </row>
    <row r="40" spans="1:21" ht="17.100000000000001" customHeight="1" x14ac:dyDescent="0.25">
      <c r="A40" s="11">
        <v>26</v>
      </c>
      <c r="B40" s="13" t="s">
        <v>27</v>
      </c>
      <c r="C40" s="35">
        <f>SUM(D40:E40)</f>
        <v>3069318190</v>
      </c>
      <c r="D40" s="32"/>
      <c r="E40" s="32">
        <f t="shared" ref="E40:E44" si="38">SUM(F40:S40)</f>
        <v>3069318190</v>
      </c>
      <c r="F40" s="32">
        <v>378818363</v>
      </c>
      <c r="G40" s="32"/>
      <c r="H40" s="32"/>
      <c r="I40" s="32">
        <v>17328</v>
      </c>
      <c r="J40" s="32"/>
      <c r="K40" s="32">
        <v>504496596</v>
      </c>
      <c r="L40" s="32"/>
      <c r="M40" s="32"/>
      <c r="N40" s="35">
        <f>1866073583+2</f>
        <v>1866073585</v>
      </c>
      <c r="O40" s="32">
        <v>106294871</v>
      </c>
      <c r="P40" s="32">
        <v>213617447</v>
      </c>
      <c r="Q40" s="32"/>
      <c r="R40" s="32"/>
      <c r="S40" s="32"/>
      <c r="T40" s="5"/>
      <c r="U40" s="5"/>
    </row>
    <row r="41" spans="1:21" ht="17.100000000000001" customHeight="1" x14ac:dyDescent="0.25">
      <c r="A41" s="11">
        <v>27</v>
      </c>
      <c r="B41" s="13" t="s">
        <v>28</v>
      </c>
      <c r="C41" s="35">
        <f t="shared" ref="C41:C44" si="39">SUM(D41:E41)</f>
        <v>2854747312</v>
      </c>
      <c r="D41" s="32"/>
      <c r="E41" s="32">
        <f t="shared" si="38"/>
        <v>2854747312</v>
      </c>
      <c r="F41" s="32">
        <v>325083803</v>
      </c>
      <c r="G41" s="32"/>
      <c r="H41" s="32"/>
      <c r="I41" s="32">
        <v>16106</v>
      </c>
      <c r="J41" s="32"/>
      <c r="K41" s="32">
        <v>447472639</v>
      </c>
      <c r="L41" s="32"/>
      <c r="M41" s="32"/>
      <c r="N41" s="32">
        <v>1780468089</v>
      </c>
      <c r="O41" s="32">
        <v>97638001</v>
      </c>
      <c r="P41" s="32">
        <v>204068674</v>
      </c>
      <c r="Q41" s="32"/>
      <c r="R41" s="32"/>
      <c r="S41" s="32"/>
      <c r="T41" s="5"/>
      <c r="U41" s="5"/>
    </row>
    <row r="42" spans="1:21" ht="17.100000000000001" customHeight="1" x14ac:dyDescent="0.25">
      <c r="A42" s="11">
        <v>28</v>
      </c>
      <c r="B42" s="13" t="s">
        <v>31</v>
      </c>
      <c r="C42" s="35">
        <f t="shared" si="39"/>
        <v>57779154</v>
      </c>
      <c r="D42" s="32"/>
      <c r="E42" s="32">
        <f t="shared" si="38"/>
        <v>57779154</v>
      </c>
      <c r="F42" s="32">
        <v>6029907</v>
      </c>
      <c r="G42" s="32"/>
      <c r="H42" s="32"/>
      <c r="I42" s="32">
        <v>725508</v>
      </c>
      <c r="J42" s="32"/>
      <c r="K42" s="32">
        <v>27826409</v>
      </c>
      <c r="L42" s="32"/>
      <c r="M42" s="32"/>
      <c r="N42" s="32">
        <v>14688641</v>
      </c>
      <c r="O42" s="32">
        <v>5136986</v>
      </c>
      <c r="P42" s="32">
        <v>3371703</v>
      </c>
      <c r="Q42" s="32"/>
      <c r="R42" s="32"/>
      <c r="S42" s="32"/>
      <c r="T42" s="5"/>
      <c r="U42" s="5"/>
    </row>
    <row r="43" spans="1:21" ht="17.100000000000001" customHeight="1" x14ac:dyDescent="0.25">
      <c r="A43" s="11">
        <v>29</v>
      </c>
      <c r="B43" s="13" t="s">
        <v>30</v>
      </c>
      <c r="C43" s="32">
        <f t="shared" si="39"/>
        <v>-8046438</v>
      </c>
      <c r="D43" s="32"/>
      <c r="E43" s="32">
        <f t="shared" si="38"/>
        <v>-8046438</v>
      </c>
      <c r="F43" s="32"/>
      <c r="G43" s="32"/>
      <c r="H43" s="32"/>
      <c r="I43" s="32"/>
      <c r="J43" s="32"/>
      <c r="K43" s="32">
        <v>-1132220</v>
      </c>
      <c r="L43" s="32"/>
      <c r="M43" s="32"/>
      <c r="N43" s="32">
        <v>-6152347</v>
      </c>
      <c r="O43" s="32">
        <v>-11331</v>
      </c>
      <c r="P43" s="32">
        <v>-750540</v>
      </c>
      <c r="Q43" s="32"/>
      <c r="R43" s="32"/>
      <c r="S43" s="32"/>
      <c r="T43" s="5"/>
      <c r="U43" s="5"/>
    </row>
    <row r="44" spans="1:21" ht="17.100000000000001" customHeight="1" x14ac:dyDescent="0.25">
      <c r="A44" s="11">
        <v>30</v>
      </c>
      <c r="B44" s="13" t="s">
        <v>29</v>
      </c>
      <c r="C44" s="32">
        <f t="shared" si="39"/>
        <v>0</v>
      </c>
      <c r="D44" s="32"/>
      <c r="E44" s="32">
        <f t="shared" si="38"/>
        <v>0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5"/>
      <c r="U44" s="5"/>
    </row>
    <row r="45" spans="1:21" ht="17.100000000000001" customHeight="1" x14ac:dyDescent="0.25">
      <c r="A45" s="11">
        <v>31</v>
      </c>
      <c r="B45" s="13" t="s">
        <v>34</v>
      </c>
      <c r="C45" s="33">
        <f>C40+C42+C43-C38-C39-C41-C4</f>
        <v>-9333842</v>
      </c>
      <c r="D45" s="33">
        <f t="shared" ref="D45:S45" si="40">D40+D42+D43-D38-D39-D41-D44</f>
        <v>0</v>
      </c>
      <c r="E45" s="33">
        <f>E40+E42+E43-E38-E39-E41-E44</f>
        <v>-9333842</v>
      </c>
      <c r="F45" s="33">
        <f t="shared" si="40"/>
        <v>8814410</v>
      </c>
      <c r="G45" s="33">
        <f t="shared" si="40"/>
        <v>0</v>
      </c>
      <c r="H45" s="33">
        <f t="shared" si="40"/>
        <v>0</v>
      </c>
      <c r="I45" s="33">
        <f t="shared" si="40"/>
        <v>724552</v>
      </c>
      <c r="J45" s="33">
        <f t="shared" si="40"/>
        <v>0</v>
      </c>
      <c r="K45" s="33">
        <f t="shared" si="40"/>
        <v>63808998</v>
      </c>
      <c r="L45" s="33">
        <f t="shared" si="40"/>
        <v>0</v>
      </c>
      <c r="M45" s="33">
        <f t="shared" si="40"/>
        <v>0</v>
      </c>
      <c r="N45" s="33">
        <f>N40+N42+N43-N38-N39-N41-N44</f>
        <v>-82307016</v>
      </c>
      <c r="O45" s="33"/>
      <c r="P45" s="33">
        <f t="shared" si="40"/>
        <v>-6824535</v>
      </c>
      <c r="Q45" s="33">
        <f t="shared" si="40"/>
        <v>0</v>
      </c>
      <c r="R45" s="33">
        <f t="shared" si="40"/>
        <v>-1000000</v>
      </c>
      <c r="S45" s="33">
        <f t="shared" si="40"/>
        <v>0</v>
      </c>
      <c r="T45" s="5"/>
      <c r="U45" s="5"/>
    </row>
    <row r="46" spans="1:21" ht="17.100000000000001" customHeight="1" x14ac:dyDescent="0.25">
      <c r="A46" s="5"/>
      <c r="C46" s="18"/>
    </row>
    <row r="47" spans="1:21" ht="17.100000000000001" customHeight="1" x14ac:dyDescent="0.25">
      <c r="A47" s="5"/>
      <c r="C47" s="36"/>
    </row>
    <row r="48" spans="1:21" ht="17.100000000000001" customHeight="1" x14ac:dyDescent="0.25">
      <c r="A48" s="5"/>
      <c r="N48" s="34"/>
    </row>
    <row r="49" spans="1:16" ht="17.100000000000001" customHeight="1" x14ac:dyDescent="0.25">
      <c r="A49" s="5"/>
      <c r="C49" s="34"/>
      <c r="P49" t="s">
        <v>56</v>
      </c>
    </row>
    <row r="50" spans="1:16" ht="17.100000000000001" customHeight="1" x14ac:dyDescent="0.25">
      <c r="A50" s="5"/>
      <c r="P50" t="s">
        <v>57</v>
      </c>
    </row>
    <row r="51" spans="1:16" ht="17.100000000000001" customHeight="1" x14ac:dyDescent="0.25">
      <c r="A51" s="5"/>
      <c r="P51" t="s">
        <v>58</v>
      </c>
    </row>
    <row r="52" spans="1:16" ht="17.100000000000001" hidden="1" customHeight="1" x14ac:dyDescent="0.25">
      <c r="A52" s="5"/>
    </row>
    <row r="53" spans="1:16" ht="17.100000000000001" hidden="1" customHeight="1" x14ac:dyDescent="0.25">
      <c r="A53" s="5"/>
    </row>
    <row r="54" spans="1:16" ht="17.100000000000001" hidden="1" customHeight="1" x14ac:dyDescent="0.25">
      <c r="A54" s="5"/>
    </row>
    <row r="55" spans="1:16" ht="17.100000000000001" hidden="1" customHeight="1" x14ac:dyDescent="0.25"/>
    <row r="56" spans="1:16" ht="17.100000000000001" hidden="1" customHeight="1" x14ac:dyDescent="0.25"/>
  </sheetData>
  <protectedRanges>
    <protectedRange algorithmName="SHA-512" hashValue="qNW/aamS2ImOmK6NwMeIaEb3UsCeIt7viOrsnmTLzSc8eCDJR6MEWNbeH88X2iYmH0lgl4558FhzbSY62nuhgA==" saltValue="VGJShpFObL85w/YyFcyz0Q==" spinCount="100000" sqref="P49:P51" name="Range1"/>
  </protectedRanges>
  <pageMargins left="0.45" right="0.45" top="0.75" bottom="0.75" header="0.3" footer="0.3"/>
  <pageSetup paperSize="5" scale="48" fitToHeight="2" orientation="landscape" r:id="rId1"/>
  <rowBreaks count="1" manualBreakCount="1">
    <brk id="27" max="16383" man="1"/>
  </rowBreaks>
  <ignoredErrors>
    <ignoredError sqref="C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activeCell="O12" sqref="O12"/>
    </sheetView>
  </sheetViews>
  <sheetFormatPr defaultRowHeight="15" x14ac:dyDescent="0.25"/>
  <sheetData>
    <row r="1" spans="1:9" x14ac:dyDescent="0.25">
      <c r="A1" t="s">
        <v>53</v>
      </c>
    </row>
    <row r="2" spans="1:9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25">
      <c r="A3" s="37"/>
      <c r="B3" s="37"/>
      <c r="C3" s="37"/>
      <c r="D3" s="37"/>
      <c r="E3" s="37"/>
      <c r="F3" s="37"/>
      <c r="G3" s="37"/>
      <c r="H3" s="37"/>
      <c r="I3" s="37"/>
    </row>
    <row r="4" spans="1:9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5">
      <c r="A7" s="37"/>
      <c r="B7" s="37"/>
      <c r="C7" s="37"/>
      <c r="D7" s="37"/>
      <c r="E7" s="37"/>
      <c r="F7" s="37"/>
      <c r="G7" s="37"/>
      <c r="H7" s="37"/>
      <c r="I7" s="37"/>
    </row>
    <row r="8" spans="1:9" x14ac:dyDescent="0.25">
      <c r="A8" s="37"/>
      <c r="B8" s="37"/>
      <c r="C8" s="37"/>
      <c r="D8" s="37"/>
      <c r="E8" s="37"/>
      <c r="F8" s="37"/>
      <c r="G8" s="37"/>
      <c r="H8" s="37"/>
      <c r="I8" s="37"/>
    </row>
    <row r="9" spans="1:9" x14ac:dyDescent="0.25">
      <c r="A9" s="37"/>
      <c r="B9" s="37"/>
      <c r="C9" s="37"/>
      <c r="D9" s="37"/>
      <c r="E9" s="37"/>
      <c r="F9" s="37"/>
      <c r="G9" s="37"/>
      <c r="H9" s="37"/>
      <c r="I9" s="37"/>
    </row>
    <row r="10" spans="1:9" x14ac:dyDescent="0.25">
      <c r="A10" s="37"/>
      <c r="B10" s="37"/>
      <c r="C10" s="37"/>
      <c r="D10" s="37"/>
      <c r="E10" s="37"/>
      <c r="F10" s="37"/>
      <c r="G10" s="37"/>
      <c r="H10" s="37"/>
      <c r="I10" s="37"/>
    </row>
    <row r="11" spans="1:9" x14ac:dyDescent="0.25">
      <c r="A11" s="37"/>
      <c r="B11" s="37"/>
      <c r="C11" s="37"/>
      <c r="D11" s="37"/>
      <c r="E11" s="37"/>
      <c r="F11" s="37"/>
      <c r="G11" s="37"/>
      <c r="H11" s="37"/>
      <c r="I11" s="37"/>
    </row>
    <row r="12" spans="1:9" x14ac:dyDescent="0.25">
      <c r="A12" s="37"/>
      <c r="B12" s="37"/>
      <c r="C12" s="37"/>
      <c r="D12" s="37"/>
      <c r="E12" s="37"/>
      <c r="F12" s="37"/>
      <c r="G12" s="37"/>
      <c r="H12" s="37"/>
      <c r="I12" s="37"/>
    </row>
    <row r="13" spans="1:9" x14ac:dyDescent="0.25">
      <c r="A13" s="37"/>
      <c r="B13" s="37"/>
      <c r="C13" s="37"/>
      <c r="D13" s="37"/>
      <c r="E13" s="37"/>
      <c r="F13" s="37"/>
      <c r="G13" s="37"/>
      <c r="H13" s="37"/>
      <c r="I13" s="37"/>
    </row>
    <row r="14" spans="1:9" x14ac:dyDescent="0.25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25">
      <c r="A15" s="37"/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s="37"/>
      <c r="B16" s="37"/>
      <c r="C16" s="37"/>
      <c r="D16" s="37"/>
      <c r="E16" s="37"/>
      <c r="F16" s="37"/>
      <c r="G16" s="37"/>
      <c r="H16" s="37"/>
      <c r="I16" s="37"/>
    </row>
  </sheetData>
  <mergeCells count="1">
    <mergeCell ref="A2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workbookViewId="0"/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26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50.25" x14ac:dyDescent="0.3">
      <c r="A2" s="27" t="s">
        <v>45</v>
      </c>
      <c r="B2" s="23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18.75" x14ac:dyDescent="0.3">
      <c r="A3" s="27"/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8.75" x14ac:dyDescent="0.3">
      <c r="A4" s="27" t="s">
        <v>44</v>
      </c>
      <c r="B4" s="24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1"/>
      <c r="O4" s="21"/>
      <c r="P4" s="21"/>
      <c r="Q4" s="21"/>
      <c r="R4" s="21"/>
      <c r="S4" s="21"/>
    </row>
    <row r="5" spans="1:19" ht="18.75" x14ac:dyDescent="0.3">
      <c r="A5" s="27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1"/>
      <c r="O5" s="21"/>
      <c r="P5" s="21"/>
      <c r="Q5" s="21"/>
      <c r="R5" s="21"/>
      <c r="S5" s="21"/>
    </row>
    <row r="6" spans="1:19" ht="33.75" x14ac:dyDescent="0.3">
      <c r="A6" s="27" t="s">
        <v>38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1"/>
      <c r="O6" s="21"/>
      <c r="P6" s="21"/>
      <c r="Q6" s="21"/>
      <c r="R6" s="21"/>
      <c r="S6" s="21"/>
    </row>
    <row r="7" spans="1:19" ht="18.75" x14ac:dyDescent="0.3">
      <c r="A7" s="2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1"/>
      <c r="O7" s="21"/>
      <c r="P7" s="21"/>
      <c r="Q7" s="21"/>
      <c r="R7" s="21"/>
      <c r="S7" s="21"/>
    </row>
    <row r="8" spans="1:19" ht="83.25" x14ac:dyDescent="0.3">
      <c r="A8" s="27" t="s">
        <v>39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1"/>
      <c r="O8" s="21"/>
      <c r="P8" s="21"/>
      <c r="Q8" s="21"/>
      <c r="R8" s="21"/>
      <c r="S8" s="21"/>
    </row>
    <row r="9" spans="1:19" ht="18.75" x14ac:dyDescent="0.3">
      <c r="A9" s="2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1"/>
      <c r="O9" s="21"/>
      <c r="P9" s="21"/>
      <c r="Q9" s="21"/>
      <c r="R9" s="21"/>
      <c r="S9" s="21"/>
    </row>
    <row r="10" spans="1:19" ht="18.75" x14ac:dyDescent="0.3">
      <c r="A10" s="27" t="s">
        <v>43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1"/>
      <c r="O10" s="21"/>
      <c r="P10" s="21"/>
      <c r="Q10" s="21"/>
      <c r="R10" s="21"/>
      <c r="S10" s="21"/>
    </row>
    <row r="11" spans="1:19" ht="18.75" x14ac:dyDescent="0.3">
      <c r="A11" s="2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1"/>
      <c r="O11" s="21"/>
      <c r="P11" s="21"/>
      <c r="Q11" s="21"/>
      <c r="R11" s="21"/>
      <c r="S11" s="21"/>
    </row>
    <row r="12" spans="1:19" ht="33.75" x14ac:dyDescent="0.3">
      <c r="A12" s="27" t="s">
        <v>40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1"/>
      <c r="O12" s="21"/>
      <c r="P12" s="21"/>
      <c r="Q12" s="21"/>
      <c r="R12" s="21"/>
      <c r="S12" s="21"/>
    </row>
    <row r="13" spans="1:19" ht="18.75" x14ac:dyDescent="0.3">
      <c r="A13" s="27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1"/>
      <c r="O13" s="21"/>
      <c r="P13" s="21"/>
      <c r="Q13" s="21"/>
      <c r="R13" s="21"/>
      <c r="S13" s="21"/>
    </row>
    <row r="14" spans="1:19" ht="18.75" x14ac:dyDescent="0.3">
      <c r="A14" s="27" t="s">
        <v>41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  <c r="O14" s="21"/>
      <c r="P14" s="21"/>
      <c r="Q14" s="21"/>
      <c r="R14" s="21"/>
      <c r="S14" s="21"/>
    </row>
    <row r="15" spans="1:19" ht="18.75" x14ac:dyDescent="0.3">
      <c r="A15" s="2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  <c r="O15" s="21"/>
      <c r="P15" s="21"/>
      <c r="Q15" s="21"/>
      <c r="R15" s="21"/>
      <c r="S15" s="21"/>
    </row>
    <row r="16" spans="1:19" ht="33.75" x14ac:dyDescent="0.3">
      <c r="A16" s="27" t="s">
        <v>42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1"/>
      <c r="O16" s="21"/>
      <c r="P16" s="21"/>
      <c r="Q16" s="21"/>
      <c r="R16" s="21"/>
      <c r="S16" s="21"/>
    </row>
    <row r="17" spans="1:19" ht="18.75" x14ac:dyDescent="0.3">
      <c r="A17" s="2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  <c r="O17" s="21"/>
      <c r="P17" s="21"/>
      <c r="Q17" s="21"/>
      <c r="R17" s="21"/>
      <c r="S17" s="21"/>
    </row>
    <row r="18" spans="1:19" ht="18.75" x14ac:dyDescent="0.3">
      <c r="A18" s="27" t="s">
        <v>35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9" ht="18.75" x14ac:dyDescent="0.3">
      <c r="A19" s="27" t="s">
        <v>36</v>
      </c>
      <c r="B19" s="24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9" ht="18.75" x14ac:dyDescent="0.3">
      <c r="A20" s="25"/>
      <c r="B20" s="2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9" ht="18.75" x14ac:dyDescent="0.3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9" ht="18.75" x14ac:dyDescent="0.3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9" ht="18.75" x14ac:dyDescent="0.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9" ht="18.75" x14ac:dyDescent="0.3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5" ma:contentTypeDescription="Create a new document." ma:contentTypeScope="" ma:versionID="3a557a22a12f8237f62fa7a20134ccd4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f47ad98f0ddfd067ff6abd1235870023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Blue Plus Reallocation of Expenses and Investment Income 1a</DocTitle>
    <_x0055_RL2 xmlns="197dce87-66b0-4d13-ab68-c175b121ab85">/facilities/insurance/managedcare/reports/financial/docs/2024/blue24supp1a.xlsx</_x0055_RL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9EF4F-CD44-449A-93FD-F38AE45E5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04181-C05F-4E22-8687-5F408D28E3AD}">
  <ds:schemaRefs>
    <ds:schemaRef ds:uri="http://purl.org/dc/terms/"/>
    <ds:schemaRef ds:uri="http://purl.org/dc/elements/1.1/"/>
    <ds:schemaRef ds:uri="197dce87-66b0-4d13-ab68-c175b121ab85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7a0ad8a-c71d-4ce7-94c7-383a5f46def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7FE85D6-419A-4907-BDF7-2D09E6BFB7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Blue Plus Reallocation of Expenses and Investment Income 1a</dc:title>
  <dc:creator>health.mcs@state.mn.us</dc:creator>
  <cp:lastPrinted>2024-03-20T21:53:29Z</cp:lastPrinted>
  <dcterms:created xsi:type="dcterms:W3CDTF">2012-01-17T23:30:56Z</dcterms:created>
  <dcterms:modified xsi:type="dcterms:W3CDTF">2025-06-10T16:35:23Z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22c332-444a-4254-b930-8cf70d5ef151_Enabled">
    <vt:lpwstr>true</vt:lpwstr>
  </property>
  <property fmtid="{D5CDD505-2E9C-101B-9397-08002B2CF9AE}" pid="3" name="MSIP_Label_f022c332-444a-4254-b930-8cf70d5ef151_SetDate">
    <vt:lpwstr>2025-03-28T23:31:38Z</vt:lpwstr>
  </property>
  <property fmtid="{D5CDD505-2E9C-101B-9397-08002B2CF9AE}" pid="4" name="MSIP_Label_f022c332-444a-4254-b930-8cf70d5ef151_Method">
    <vt:lpwstr>Standard</vt:lpwstr>
  </property>
  <property fmtid="{D5CDD505-2E9C-101B-9397-08002B2CF9AE}" pid="5" name="MSIP_Label_f022c332-444a-4254-b930-8cf70d5ef151_Name">
    <vt:lpwstr>Confidential</vt:lpwstr>
  </property>
  <property fmtid="{D5CDD505-2E9C-101B-9397-08002B2CF9AE}" pid="6" name="MSIP_Label_f022c332-444a-4254-b930-8cf70d5ef151_SiteId">
    <vt:lpwstr>f2cae92a-8892-4e20-96c4-6ad7ba8f0e72</vt:lpwstr>
  </property>
  <property fmtid="{D5CDD505-2E9C-101B-9397-08002B2CF9AE}" pid="7" name="MSIP_Label_f022c332-444a-4254-b930-8cf70d5ef151_ActionId">
    <vt:lpwstr>1727f19d-f530-4c28-b060-c641d7a2076c</vt:lpwstr>
  </property>
  <property fmtid="{D5CDD505-2E9C-101B-9397-08002B2CF9AE}" pid="8" name="MSIP_Label_f022c332-444a-4254-b930-8cf70d5ef151_ContentBits">
    <vt:lpwstr>0</vt:lpwstr>
  </property>
  <property fmtid="{D5CDD505-2E9C-101B-9397-08002B2CF9AE}" pid="9" name="MSIP_Label_f022c332-444a-4254-b930-8cf70d5ef151_Tag">
    <vt:lpwstr>10, 3, 0, 1</vt:lpwstr>
  </property>
  <property fmtid="{D5CDD505-2E9C-101B-9397-08002B2CF9AE}" pid="10" name="ContentTypeId">
    <vt:lpwstr>0x0101004A723ADC01041943B51344A809069549</vt:lpwstr>
  </property>
  <property fmtid="{D5CDD505-2E9C-101B-9397-08002B2CF9AE}" pid="11" name="MediaServiceImageTags">
    <vt:lpwstr/>
  </property>
  <property fmtid="{D5CDD505-2E9C-101B-9397-08002B2CF9AE}" pid="12" name="URL">
    <vt:lpwstr>https://mn365.sharepoint.com/facilities/insurance/managedcare/reports/financial/docs, /facilities/insurance/managedcare/reports/financial/docs/</vt:lpwstr>
  </property>
</Properties>
</file>