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4" documentId="13_ncr:1_{3291C3B8-2D62-4909-BA04-2D8BC3DE510D}" xr6:coauthVersionLast="47" xr6:coauthVersionMax="47" xr10:uidLastSave="{590B87A2-A296-4470-8D8E-20CE5E43070A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37" i="1"/>
  <c r="I36" i="1"/>
  <c r="I33" i="1"/>
  <c r="I28" i="1"/>
  <c r="I26" i="1"/>
  <c r="I25" i="1"/>
  <c r="I24" i="1"/>
  <c r="I23" i="1"/>
  <c r="I22" i="1"/>
  <c r="I18" i="1"/>
  <c r="I9" i="1"/>
  <c r="I12" i="1"/>
  <c r="I27" i="1" l="1"/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T27" i="1" s="1"/>
  <c r="T29" i="1" s="1"/>
  <c r="T34" i="1" s="1"/>
  <c r="T40" i="1" s="1"/>
  <c r="S90" i="1"/>
  <c r="R90" i="1"/>
  <c r="R27" i="1" s="1"/>
  <c r="R29" i="1" s="1"/>
  <c r="R34" i="1" s="1"/>
  <c r="R40" i="1" s="1"/>
  <c r="Q90" i="1"/>
  <c r="Q27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9" i="1" s="1"/>
  <c r="I34" i="1" s="1"/>
  <c r="I40" i="1" s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T77" i="1"/>
  <c r="S77" i="1"/>
  <c r="S17" i="1" s="1"/>
  <c r="S18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S70" i="1"/>
  <c r="R70" i="1"/>
  <c r="R16" i="1" s="1"/>
  <c r="Q70" i="1"/>
  <c r="P70" i="1"/>
  <c r="O70" i="1"/>
  <c r="N70" i="1"/>
  <c r="M70" i="1"/>
  <c r="L70" i="1"/>
  <c r="K70" i="1"/>
  <c r="J70" i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S29" i="1"/>
  <c r="S34" i="1" s="1"/>
  <c r="S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S27" i="1"/>
  <c r="H27" i="1"/>
  <c r="H29" i="1" s="1"/>
  <c r="H34" i="1" s="1"/>
  <c r="H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S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I16" i="1"/>
  <c r="H16" i="1"/>
  <c r="H18" i="1" s="1"/>
  <c r="H41" i="1" s="1"/>
  <c r="G16" i="1"/>
  <c r="G18" i="1" s="1"/>
  <c r="X10" i="1"/>
  <c r="S41" i="1" l="1"/>
  <c r="S47" i="1" s="1"/>
  <c r="S49" i="1" s="1"/>
  <c r="T41" i="1"/>
  <c r="T47" i="1" s="1"/>
  <c r="T49" i="1" s="1"/>
  <c r="I41" i="1"/>
  <c r="I47" i="1" s="1"/>
  <c r="I49" i="1" s="1"/>
  <c r="G41" i="1"/>
  <c r="G47" i="1" s="1"/>
  <c r="G49" i="1" s="1"/>
  <c r="L47" i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H47" i="1"/>
  <c r="H49" i="1" s="1"/>
  <c r="P18" i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  <c r="P41" i="1" l="1"/>
  <c r="P47" i="1" s="1"/>
  <c r="P49" i="1" s="1"/>
</calcChain>
</file>

<file path=xl/sharedStrings.xml><?xml version="1.0" encoding="utf-8"?>
<sst xmlns="http://schemas.openxmlformats.org/spreadsheetml/2006/main" count="131" uniqueCount="113">
  <si>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</si>
  <si>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</si>
  <si>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</si>
  <si>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</si>
  <si>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</si>
  <si>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</si>
  <si>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</si>
  <si>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</si>
  <si>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</si>
  <si>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</si>
  <si>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</si>
  <si>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</si>
  <si>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</si>
  <si>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</si>
  <si>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</si>
  <si>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</si>
  <si>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</si>
  <si>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</si>
  <si>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</si>
  <si>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</si>
  <si>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</si>
  <si>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</si>
  <si>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</si>
  <si>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</si>
  <si>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</si>
  <si>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</si>
  <si>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</si>
  <si>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</si>
  <si>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</si>
  <si>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</si>
  <si>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</si>
  <si>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</si>
  <si>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</si>
  <si>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</si>
  <si>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</si>
  <si>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</si>
  <si>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</si>
  <si>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</si>
  <si>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</si>
  <si>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</si>
  <si>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</si>
  <si>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</si>
  <si>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</si>
  <si>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</si>
  <si>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</si>
  <si>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</si>
  <si>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</si>
  <si>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</si>
  <si>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</si>
  <si>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</si>
  <si>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</si>
  <si>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</si>
  <si>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</si>
  <si>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</si>
  <si>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</si>
  <si>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</si>
  <si>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</si>
  <si>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</si>
  <si>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</si>
  <si>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</si>
  <si>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</si>
  <si>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</si>
  <si>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</si>
  <si>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</si>
  <si>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</si>
  <si>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</si>
  <si>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</si>
  <si>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</si>
  <si>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</si>
  <si>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</si>
  <si>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</si>
  <si>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</si>
  <si>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</si>
  <si>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</si>
  <si>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</si>
  <si>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</si>
  <si>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</si>
  <si>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</si>
  <si>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</si>
  <si>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</si>
  <si>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</si>
  <si>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</si>
  <si>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</si>
  <si>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</si>
  <si>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</si>
  <si>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</si>
  <si>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</si>
  <si>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</si>
  <si>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</si>
  <si>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</si>
  <si>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</si>
  <si>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</si>
  <si>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</si>
  <si>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</si>
  <si>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</si>
  <si>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</si>
  <si>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</si>
  <si>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</si>
  <si>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</si>
  <si>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</si>
  <si>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</si>
  <si>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</si>
  <si>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</si>
  <si>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</si>
  <si>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</si>
  <si>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</si>
  <si>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</si>
  <si>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</si>
  <si>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Hennepin Health</t>
  </si>
  <si>
    <t>Other Medical</t>
  </si>
  <si>
    <t>Transportation</t>
  </si>
  <si>
    <t>Medical Equipment</t>
  </si>
  <si>
    <r>
      <t xml:space="preserve">NAIC </t>
    </r>
    <r>
      <rPr>
        <b/>
        <sz val="10"/>
        <rFont val="Arial"/>
        <family val="2"/>
      </rPr>
      <t>#52627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</si>
</sst>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8" fontId="0" fillId="0" borderId="25" xfId="0" applyNumberFormat="1" applyBorder="1" applyAlignment="1" applyProtection="1">
      <alignment horizontal="center" vertical="center"/>
      <protection locked="0"/>
    </xf>
    <xf numFmtId="38" fontId="0" fillId="0" borderId="26" xfId="0" applyNumberFormat="1" applyBorder="1" applyAlignment="1" applyProtection="1">
      <alignment horizontal="center" vertical="center"/>
      <protection locked="0"/>
    </xf>
    <xf numFmtId="38" fontId="0" fillId="5" borderId="35" xfId="0" applyNumberFormat="1" applyFill="1" applyBorder="1" applyAlignment="1" applyProtection="1">
      <alignment horizontal="center" vertical="center"/>
      <protection hidden="1"/>
    </xf>
    <xf numFmtId="3" fontId="0" fillId="5" borderId="35" xfId="0" applyNumberFormat="1" applyFill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locked="0"/>
    </xf>
    <xf numFmtId="3" fontId="0" fillId="0" borderId="55" xfId="0" applyNumberFormat="1" applyBorder="1" applyAlignment="1" applyProtection="1">
      <alignment horizontal="center" vertical="center"/>
      <protection locked="0"/>
    </xf>
    <xf numFmtId="3" fontId="0" fillId="5" borderId="55" xfId="0" applyNumberForma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locked="0"/>
    </xf>
    <xf numFmtId="38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38" fontId="0" fillId="6" borderId="65" xfId="0" applyNumberFormat="1" applyFill="1" applyBorder="1" applyAlignment="1" applyProtection="1">
      <alignment horizontal="center" vertical="center"/>
      <protection hidden="1"/>
    </xf>
    <xf numFmtId="165" fontId="0" fillId="6" borderId="35" xfId="0" applyNumberFormat="1" applyFill="1" applyBorder="1" applyAlignment="1" applyProtection="1">
      <alignment horizontal="center" vertical="center"/>
      <protection hidden="1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165" fontId="0" fillId="6" borderId="42" xfId="0" applyNumberFormat="1" applyFill="1" applyBorder="1" applyAlignment="1" applyProtection="1">
      <alignment horizontal="center" vertical="center"/>
      <protection hidden="1"/>
    </xf>
    <xf numFmtId="43" fontId="2" fillId="3" borderId="14" xfId="1" applyFont="1" applyFill="1" applyBorder="1" applyAlignment="1" applyProtection="1">
      <alignment horizontal="center" wrapText="1"/>
      <protection locked="0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0" fillId="2" borderId="36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 wrapText="1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vertical="center"/>
      <protection locked="0"/>
    </xf>
    <xf numFmtId="0" fontId="7" fillId="2" borderId="32" xfId="0" applyFont="1" applyFill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2" borderId="34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3" fontId="0" fillId="0" borderId="55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273050</xdr:rowOff>
    </xdr:from>
    <xdr:to>
      <xdr:col>5</xdr:col>
      <xdr:colOff>1539876</xdr:colOff>
      <xdr:row>3</xdr:row>
      <xdr:rowOff>63121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0575E68B-D8AC-CBED-E59D-BBC8A7BB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73050"/>
          <a:ext cx="5334000" cy="64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view="pageBreakPreview" zoomScale="60" zoomScaleNormal="75" workbookViewId="0">
      <selection activeCell="B20" sqref="B20"/>
    </sheetView>
  </sheetViews>
  <sheetFormatPr defaultColWidth="0" defaultRowHeight="15" zeroHeight="1" x14ac:dyDescent="0.25"/>
  <cols>
    <col min="1" max="1" width="4.140625" customWidth="1"/>
    <col min="2" max="2" width="10.5703125" customWidth="1"/>
    <col min="3" max="3" width="18.28515625" customWidth="1"/>
    <col min="4" max="4" width="10.28515625" customWidth="1"/>
    <col min="5" max="5" width="11.140625" customWidth="1"/>
    <col min="6" max="6" width="27.28515625" customWidth="1"/>
    <col min="7" max="7" width="18.7109375" bestFit="1" customWidth="1"/>
    <col min="8" max="8" width="15.7109375" customWidth="1"/>
    <col min="9" max="9" width="18.42578125" customWidth="1"/>
    <col min="10" max="17" width="15.7109375" customWidth="1"/>
    <col min="18" max="18" width="17.28515625" bestFit="1" customWidth="1"/>
    <col min="19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212" t="s">
        <v>108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1"/>
    </row>
    <row r="2" spans="1:259" s="3" customFormat="1" ht="22.5" customHeight="1" x14ac:dyDescent="0.25">
      <c r="A2" s="213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"/>
    </row>
    <row r="3" spans="1:259" s="3" customFormat="1" ht="22.5" customHeight="1" x14ac:dyDescent="0.25">
      <c r="A3" s="214" t="s">
        <v>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"/>
    </row>
    <row r="4" spans="1:259" s="3" customFormat="1" ht="22.5" customHeight="1" x14ac:dyDescent="0.25">
      <c r="A4" s="214" t="s">
        <v>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"/>
    </row>
    <row r="5" spans="1:259" s="3" customFormat="1" ht="26.25" customHeight="1" thickBot="1" x14ac:dyDescent="0.3">
      <c r="A5" s="215" t="s">
        <v>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3" t="s">
        <v>112</v>
      </c>
      <c r="B6" s="144"/>
      <c r="C6" s="216" t="s">
        <v>4</v>
      </c>
      <c r="D6" s="217"/>
      <c r="E6" s="217"/>
      <c r="F6" s="218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209" t="s">
        <v>5</v>
      </c>
      <c r="B7" s="210"/>
      <c r="C7" s="210"/>
      <c r="D7" s="210"/>
      <c r="E7" s="210"/>
      <c r="F7" s="211"/>
      <c r="G7" s="179" t="s">
        <v>6</v>
      </c>
      <c r="H7" s="179" t="s">
        <v>7</v>
      </c>
      <c r="I7" s="179" t="s">
        <v>8</v>
      </c>
      <c r="J7" s="179" t="s">
        <v>9</v>
      </c>
      <c r="K7" s="179" t="s">
        <v>10</v>
      </c>
      <c r="L7" s="179" t="s">
        <v>11</v>
      </c>
      <c r="M7" s="117"/>
      <c r="N7" s="117"/>
      <c r="O7" s="179" t="s">
        <v>12</v>
      </c>
      <c r="P7" s="186" t="s">
        <v>13</v>
      </c>
      <c r="Q7" s="179" t="s">
        <v>14</v>
      </c>
      <c r="R7" s="179" t="s">
        <v>15</v>
      </c>
      <c r="S7" s="179" t="s">
        <v>16</v>
      </c>
      <c r="T7" s="181" t="s">
        <v>17</v>
      </c>
      <c r="U7" s="179" t="s">
        <v>18</v>
      </c>
      <c r="V7" s="8" t="s">
        <v>19</v>
      </c>
      <c r="W7" s="179" t="s">
        <v>20</v>
      </c>
      <c r="X7" s="9"/>
      <c r="Y7" s="10"/>
      <c r="Z7" s="10"/>
    </row>
    <row r="8" spans="1:259" s="11" customFormat="1" ht="47.25" customHeight="1" thickTop="1" thickBot="1" x14ac:dyDescent="0.3">
      <c r="A8" s="203"/>
      <c r="B8" s="204"/>
      <c r="C8" s="204"/>
      <c r="D8" s="204"/>
      <c r="E8" s="204"/>
      <c r="F8" s="205"/>
      <c r="G8" s="180"/>
      <c r="H8" s="180"/>
      <c r="I8" s="180"/>
      <c r="J8" s="180"/>
      <c r="K8" s="180"/>
      <c r="L8" s="180"/>
      <c r="M8" s="118" t="s">
        <v>21</v>
      </c>
      <c r="N8" s="118" t="s">
        <v>22</v>
      </c>
      <c r="O8" s="180"/>
      <c r="P8" s="187"/>
      <c r="Q8" s="180"/>
      <c r="R8" s="180"/>
      <c r="S8" s="180"/>
      <c r="T8" s="182"/>
      <c r="U8" s="180"/>
      <c r="V8" s="141">
        <v>0</v>
      </c>
      <c r="W8" s="180"/>
      <c r="X8" s="9"/>
      <c r="Y8" s="10"/>
      <c r="Z8" s="10"/>
    </row>
    <row r="9" spans="1:259" ht="13.5" customHeight="1" thickBot="1" x14ac:dyDescent="0.3">
      <c r="A9" s="12"/>
      <c r="B9" s="13">
        <v>1</v>
      </c>
      <c r="C9" s="206" t="s">
        <v>23</v>
      </c>
      <c r="D9" s="207"/>
      <c r="E9" s="207"/>
      <c r="F9" s="208"/>
      <c r="G9" s="124">
        <v>331669</v>
      </c>
      <c r="H9" s="14"/>
      <c r="I9" s="125">
        <f>P9+R9+T9</f>
        <v>331669</v>
      </c>
      <c r="J9" s="14"/>
      <c r="K9" s="14"/>
      <c r="L9" s="14"/>
      <c r="M9" s="14"/>
      <c r="N9" s="14"/>
      <c r="O9" s="14"/>
      <c r="P9" s="124">
        <v>24359</v>
      </c>
      <c r="Q9" s="124"/>
      <c r="R9" s="124">
        <v>282316</v>
      </c>
      <c r="S9" s="124"/>
      <c r="T9" s="124">
        <v>24994</v>
      </c>
      <c r="U9" s="14"/>
      <c r="V9" s="14"/>
      <c r="W9" s="14"/>
    </row>
    <row r="10" spans="1:259" ht="13.5" customHeight="1" thickTop="1" x14ac:dyDescent="0.25">
      <c r="A10" s="12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7"/>
      <c r="U10" s="17"/>
      <c r="V10" s="19"/>
      <c r="W10" s="17"/>
      <c r="X10" s="20" t="b">
        <f>NOT(OR(ISBLANK(V8),EXACT(UPPER(V8),"PLEASE SPECIFY")))</f>
        <v>1</v>
      </c>
    </row>
    <row r="11" spans="1:259" ht="13.5" customHeight="1" x14ac:dyDescent="0.25">
      <c r="A11" s="21" t="s">
        <v>24</v>
      </c>
      <c r="B11" s="22"/>
      <c r="C11" s="15"/>
      <c r="D11" s="119"/>
      <c r="E11" s="119"/>
      <c r="F11" s="119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</row>
    <row r="12" spans="1:259" ht="13.5" customHeight="1" x14ac:dyDescent="0.25">
      <c r="A12" s="25"/>
      <c r="B12" s="26">
        <v>2</v>
      </c>
      <c r="C12" s="27" t="s">
        <v>25</v>
      </c>
      <c r="D12" s="28" t="s">
        <v>26</v>
      </c>
      <c r="E12" s="29">
        <v>0</v>
      </c>
      <c r="F12" s="116" t="s">
        <v>27</v>
      </c>
      <c r="G12" s="125">
        <v>325602300</v>
      </c>
      <c r="H12" s="123"/>
      <c r="I12" s="125">
        <f>P12+R12+T12</f>
        <v>325602300</v>
      </c>
      <c r="J12" s="123"/>
      <c r="K12" s="123"/>
      <c r="L12" s="123"/>
      <c r="M12" s="123"/>
      <c r="N12" s="123"/>
      <c r="O12" s="123"/>
      <c r="P12" s="125">
        <v>54079136</v>
      </c>
      <c r="Q12" s="125"/>
      <c r="R12" s="125">
        <v>257853783</v>
      </c>
      <c r="S12" s="125"/>
      <c r="T12" s="125">
        <v>13669381</v>
      </c>
      <c r="U12" s="123"/>
      <c r="V12" s="123"/>
      <c r="W12" s="123"/>
    </row>
    <row r="13" spans="1:259" ht="13.5" customHeight="1" x14ac:dyDescent="0.25">
      <c r="A13" s="25"/>
      <c r="B13" s="31">
        <v>3</v>
      </c>
      <c r="C13" s="154" t="s">
        <v>28</v>
      </c>
      <c r="D13" s="188"/>
      <c r="E13" s="188"/>
      <c r="F13" s="189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32"/>
      <c r="R13" s="32"/>
      <c r="S13" s="32"/>
      <c r="T13" s="32"/>
      <c r="U13" s="32"/>
      <c r="V13" s="32"/>
      <c r="W13" s="32"/>
    </row>
    <row r="14" spans="1:259" ht="13.5" customHeight="1" x14ac:dyDescent="0.25">
      <c r="A14" s="25"/>
      <c r="B14" s="31">
        <v>4</v>
      </c>
      <c r="C14" s="114" t="s">
        <v>29</v>
      </c>
      <c r="D14" s="34" t="s">
        <v>30</v>
      </c>
      <c r="E14" s="29">
        <v>0</v>
      </c>
      <c r="F14" s="115" t="s">
        <v>31</v>
      </c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32"/>
      <c r="R14" s="32"/>
      <c r="S14" s="32"/>
      <c r="T14" s="32"/>
      <c r="U14" s="32"/>
      <c r="V14" s="32"/>
      <c r="W14" s="32"/>
    </row>
    <row r="15" spans="1:259" ht="13.5" customHeight="1" x14ac:dyDescent="0.25">
      <c r="A15" s="25"/>
      <c r="B15" s="31">
        <v>5</v>
      </c>
      <c r="C15" s="154" t="s">
        <v>32</v>
      </c>
      <c r="D15" s="188"/>
      <c r="E15" s="188"/>
      <c r="F15" s="189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32"/>
      <c r="R15" s="32"/>
      <c r="S15" s="32"/>
      <c r="T15" s="32"/>
      <c r="U15" s="32"/>
      <c r="V15" s="32"/>
      <c r="W15" s="32"/>
    </row>
    <row r="16" spans="1:259" ht="13.5" customHeight="1" x14ac:dyDescent="0.25">
      <c r="A16" s="25"/>
      <c r="B16" s="31">
        <v>6</v>
      </c>
      <c r="C16" s="154" t="s">
        <v>33</v>
      </c>
      <c r="D16" s="188"/>
      <c r="E16" s="188"/>
      <c r="F16" s="189"/>
      <c r="G16" s="35" t="str">
        <f>G70</f>
        <v>NR</v>
      </c>
      <c r="H16" s="35" t="str">
        <f t="shared" ref="H16:W16" si="0">H70</f>
        <v>NR</v>
      </c>
      <c r="I16" s="35" t="str">
        <f t="shared" si="0"/>
        <v>NR</v>
      </c>
      <c r="J16" s="35" t="str">
        <f t="shared" si="0"/>
        <v>NR</v>
      </c>
      <c r="K16" s="35" t="str">
        <f t="shared" si="0"/>
        <v>NR</v>
      </c>
      <c r="L16" s="35" t="str">
        <f t="shared" si="0"/>
        <v>NR</v>
      </c>
      <c r="M16" s="35" t="str">
        <f t="shared" si="0"/>
        <v>NR</v>
      </c>
      <c r="N16" s="35" t="str">
        <f t="shared" si="0"/>
        <v>NR</v>
      </c>
      <c r="O16" s="35" t="str">
        <f t="shared" si="0"/>
        <v>NR</v>
      </c>
      <c r="P16" s="35" t="str">
        <f t="shared" si="0"/>
        <v>NR</v>
      </c>
      <c r="Q16" s="35" t="str">
        <f t="shared" si="0"/>
        <v>NR</v>
      </c>
      <c r="R16" s="35" t="str">
        <f>R70</f>
        <v>NR</v>
      </c>
      <c r="S16" s="35" t="str">
        <f t="shared" ref="S16" si="1">S70</f>
        <v>NR</v>
      </c>
      <c r="T16" s="35" t="str">
        <f t="shared" si="0"/>
        <v>NR</v>
      </c>
      <c r="U16" s="35" t="str">
        <f t="shared" si="0"/>
        <v>NR</v>
      </c>
      <c r="V16" s="35" t="str">
        <f t="shared" si="0"/>
        <v>NR</v>
      </c>
      <c r="W16" s="35" t="str">
        <f t="shared" si="0"/>
        <v>NR</v>
      </c>
    </row>
    <row r="17" spans="1:23" ht="13.5" customHeight="1" thickBot="1" x14ac:dyDescent="0.3">
      <c r="A17" s="25"/>
      <c r="B17" s="31">
        <v>7</v>
      </c>
      <c r="C17" s="145" t="s">
        <v>34</v>
      </c>
      <c r="D17" s="159"/>
      <c r="E17" s="159"/>
      <c r="F17" s="160"/>
      <c r="G17" s="35" t="str">
        <f>G77</f>
        <v>NR</v>
      </c>
      <c r="H17" s="35" t="str">
        <f t="shared" ref="H17:W17" si="2">H77</f>
        <v>NR</v>
      </c>
      <c r="I17" s="35" t="str">
        <f t="shared" si="2"/>
        <v>NR</v>
      </c>
      <c r="J17" s="35" t="str">
        <f t="shared" si="2"/>
        <v>NR</v>
      </c>
      <c r="K17" s="35" t="str">
        <f t="shared" si="2"/>
        <v>NR</v>
      </c>
      <c r="L17" s="35" t="str">
        <f t="shared" si="2"/>
        <v>NR</v>
      </c>
      <c r="M17" s="35" t="str">
        <f t="shared" si="2"/>
        <v>NR</v>
      </c>
      <c r="N17" s="35" t="str">
        <f t="shared" si="2"/>
        <v>NR</v>
      </c>
      <c r="O17" s="35" t="str">
        <f t="shared" si="2"/>
        <v>NR</v>
      </c>
      <c r="P17" s="35" t="str">
        <f t="shared" si="2"/>
        <v>NR</v>
      </c>
      <c r="Q17" s="35" t="str">
        <f t="shared" si="2"/>
        <v>NR</v>
      </c>
      <c r="R17" s="35" t="str">
        <f>R77</f>
        <v>NR</v>
      </c>
      <c r="S17" s="35" t="str">
        <f t="shared" ref="S17" si="3">S77</f>
        <v>NR</v>
      </c>
      <c r="T17" s="35" t="str">
        <f t="shared" si="2"/>
        <v>NR</v>
      </c>
      <c r="U17" s="35" t="str">
        <f t="shared" si="2"/>
        <v>NR</v>
      </c>
      <c r="V17" s="35" t="str">
        <f t="shared" si="2"/>
        <v>NR</v>
      </c>
      <c r="W17" s="35" t="str">
        <f t="shared" si="2"/>
        <v>NR</v>
      </c>
    </row>
    <row r="18" spans="1:23" ht="13.5" customHeight="1" thickTop="1" thickBot="1" x14ac:dyDescent="0.3">
      <c r="A18" s="25"/>
      <c r="B18" s="36">
        <v>8</v>
      </c>
      <c r="C18" s="178" t="s">
        <v>35</v>
      </c>
      <c r="D18" s="162"/>
      <c r="E18" s="162"/>
      <c r="F18" s="163"/>
      <c r="G18" s="133">
        <f>IF(COUNT(G12:G17)&gt;0,SUM(G12:G17),"NR")</f>
        <v>325602300</v>
      </c>
      <c r="H18" s="134" t="str">
        <f t="shared" ref="H18:W18" si="4">IF(COUNT(H12:H17)&gt;0,SUM(H12:H17),"NR")</f>
        <v>NR</v>
      </c>
      <c r="I18" s="133">
        <f>IF(COUNT(I12:I17)&gt;0,SUM(I12:I17),"NR")</f>
        <v>325602300</v>
      </c>
      <c r="J18" s="135" t="str">
        <f t="shared" si="4"/>
        <v>NR</v>
      </c>
      <c r="K18" s="135" t="str">
        <f t="shared" si="4"/>
        <v>NR</v>
      </c>
      <c r="L18" s="135" t="str">
        <f t="shared" si="4"/>
        <v>NR</v>
      </c>
      <c r="M18" s="135" t="str">
        <f t="shared" si="4"/>
        <v>NR</v>
      </c>
      <c r="N18" s="135" t="str">
        <f t="shared" si="4"/>
        <v>NR</v>
      </c>
      <c r="O18" s="135" t="str">
        <f t="shared" si="4"/>
        <v>NR</v>
      </c>
      <c r="P18" s="133">
        <f t="shared" si="4"/>
        <v>54079136</v>
      </c>
      <c r="Q18" s="135" t="str">
        <f t="shared" si="4"/>
        <v>NR</v>
      </c>
      <c r="R18" s="133">
        <f>IF(COUNT(R12:R17)&gt;0,SUM(R12:R17),"NR")</f>
        <v>257853783</v>
      </c>
      <c r="S18" s="135" t="str">
        <f t="shared" ref="S18" si="5">IF(COUNT(S12:S17)&gt;0,SUM(S12:S17),"NR")</f>
        <v>NR</v>
      </c>
      <c r="T18" s="133">
        <f t="shared" si="4"/>
        <v>13669381</v>
      </c>
      <c r="U18" s="135" t="str">
        <f t="shared" si="4"/>
        <v>NR</v>
      </c>
      <c r="V18" s="135" t="str">
        <f t="shared" si="4"/>
        <v>NR</v>
      </c>
      <c r="W18" s="135" t="str">
        <f t="shared" si="4"/>
        <v>NR</v>
      </c>
    </row>
    <row r="19" spans="1:23" ht="13.5" customHeight="1" thickTop="1" thickBot="1" x14ac:dyDescent="0.3">
      <c r="A19" s="25"/>
      <c r="B19" s="37"/>
      <c r="C19" s="38"/>
      <c r="D19" s="39"/>
      <c r="E19" s="39"/>
      <c r="F19" s="39"/>
      <c r="G19" s="17"/>
      <c r="H19" s="17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3.5" customHeight="1" thickTop="1" thickBot="1" x14ac:dyDescent="0.3">
      <c r="A20" s="25"/>
      <c r="B20" s="41"/>
      <c r="C20" s="38"/>
      <c r="D20" s="39"/>
      <c r="E20" s="39"/>
      <c r="F20" s="39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3.5" customHeight="1" thickTop="1" x14ac:dyDescent="0.25">
      <c r="A21" s="42" t="s">
        <v>36</v>
      </c>
      <c r="B21" s="43"/>
      <c r="C21" s="44"/>
      <c r="D21" s="39"/>
      <c r="E21" s="39"/>
      <c r="F21" s="39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3.5" customHeight="1" x14ac:dyDescent="0.25">
      <c r="A22" s="12"/>
      <c r="B22" s="116">
        <v>9</v>
      </c>
      <c r="C22" s="199" t="s">
        <v>37</v>
      </c>
      <c r="D22" s="199"/>
      <c r="E22" s="199"/>
      <c r="F22" s="200"/>
      <c r="G22" s="125">
        <v>258755569</v>
      </c>
      <c r="H22" s="123"/>
      <c r="I22" s="125">
        <f t="shared" ref="I22:I28" si="6">P22+R22+T22</f>
        <v>258755569</v>
      </c>
      <c r="J22" s="123"/>
      <c r="K22" s="123"/>
      <c r="L22" s="123"/>
      <c r="M22" s="123"/>
      <c r="N22" s="123"/>
      <c r="O22" s="123"/>
      <c r="P22" s="125">
        <v>36948761</v>
      </c>
      <c r="Q22" s="123"/>
      <c r="R22" s="125">
        <v>210945235</v>
      </c>
      <c r="S22" s="123"/>
      <c r="T22" s="125">
        <v>10861573</v>
      </c>
      <c r="U22" s="123"/>
      <c r="V22" s="123"/>
      <c r="W22" s="123"/>
    </row>
    <row r="23" spans="1:23" ht="13.5" customHeight="1" x14ac:dyDescent="0.25">
      <c r="A23" s="45"/>
      <c r="B23" s="46">
        <v>10</v>
      </c>
      <c r="C23" s="154" t="s">
        <v>38</v>
      </c>
      <c r="D23" s="188"/>
      <c r="E23" s="188"/>
      <c r="F23" s="189"/>
      <c r="G23" s="125">
        <v>22344087</v>
      </c>
      <c r="H23" s="123"/>
      <c r="I23" s="125">
        <f t="shared" si="6"/>
        <v>22344087</v>
      </c>
      <c r="J23" s="123"/>
      <c r="K23" s="123"/>
      <c r="L23" s="123"/>
      <c r="M23" s="123"/>
      <c r="N23" s="123"/>
      <c r="O23" s="123"/>
      <c r="P23" s="125">
        <v>5744933</v>
      </c>
      <c r="Q23" s="123"/>
      <c r="R23" s="125">
        <v>15821366</v>
      </c>
      <c r="S23" s="123"/>
      <c r="T23" s="125">
        <v>777788</v>
      </c>
      <c r="U23" s="123"/>
      <c r="V23" s="123"/>
      <c r="W23" s="123"/>
    </row>
    <row r="24" spans="1:23" ht="13.5" customHeight="1" x14ac:dyDescent="0.25">
      <c r="A24" s="25"/>
      <c r="B24" s="31">
        <v>11</v>
      </c>
      <c r="C24" s="154" t="s">
        <v>39</v>
      </c>
      <c r="D24" s="188"/>
      <c r="E24" s="188"/>
      <c r="F24" s="189"/>
      <c r="G24" s="125"/>
      <c r="H24" s="32"/>
      <c r="I24" s="125">
        <f t="shared" si="6"/>
        <v>0</v>
      </c>
      <c r="J24" s="32"/>
      <c r="K24" s="32"/>
      <c r="L24" s="32"/>
      <c r="M24" s="32"/>
      <c r="N24" s="32"/>
      <c r="O24" s="32"/>
      <c r="P24" s="125">
        <v>0</v>
      </c>
      <c r="Q24" s="32"/>
      <c r="R24" s="125">
        <v>0</v>
      </c>
      <c r="S24" s="32"/>
      <c r="T24" s="125">
        <v>0</v>
      </c>
      <c r="U24" s="32"/>
      <c r="V24" s="32"/>
      <c r="W24" s="32"/>
    </row>
    <row r="25" spans="1:23" ht="13.5" customHeight="1" x14ac:dyDescent="0.25">
      <c r="A25" s="25"/>
      <c r="B25" s="31">
        <v>12</v>
      </c>
      <c r="C25" s="154" t="s">
        <v>40</v>
      </c>
      <c r="D25" s="188"/>
      <c r="E25" s="188"/>
      <c r="F25" s="189"/>
      <c r="G25" s="125">
        <v>16982138</v>
      </c>
      <c r="H25" s="32"/>
      <c r="I25" s="125">
        <f t="shared" si="6"/>
        <v>16982138</v>
      </c>
      <c r="J25" s="32"/>
      <c r="K25" s="32"/>
      <c r="L25" s="32"/>
      <c r="M25" s="32"/>
      <c r="N25" s="32"/>
      <c r="O25" s="32"/>
      <c r="P25" s="125">
        <v>2187371</v>
      </c>
      <c r="Q25" s="32"/>
      <c r="R25" s="125">
        <v>14270478</v>
      </c>
      <c r="S25" s="32"/>
      <c r="T25" s="125">
        <v>524289</v>
      </c>
      <c r="U25" s="32"/>
      <c r="V25" s="32"/>
      <c r="W25" s="32"/>
    </row>
    <row r="26" spans="1:23" ht="13.5" customHeight="1" x14ac:dyDescent="0.25">
      <c r="A26" s="25"/>
      <c r="B26" s="31">
        <v>13</v>
      </c>
      <c r="C26" s="154" t="s">
        <v>41</v>
      </c>
      <c r="D26" s="188"/>
      <c r="E26" s="188"/>
      <c r="F26" s="189"/>
      <c r="G26" s="125">
        <v>49641239</v>
      </c>
      <c r="H26" s="32"/>
      <c r="I26" s="125">
        <f t="shared" si="6"/>
        <v>49641239</v>
      </c>
      <c r="J26" s="32"/>
      <c r="K26" s="32"/>
      <c r="L26" s="32"/>
      <c r="M26" s="32"/>
      <c r="N26" s="32"/>
      <c r="O26" s="32"/>
      <c r="P26" s="125">
        <v>7791695</v>
      </c>
      <c r="Q26" s="32"/>
      <c r="R26" s="125">
        <v>38104282</v>
      </c>
      <c r="S26" s="32"/>
      <c r="T26" s="125">
        <v>3745262</v>
      </c>
      <c r="U26" s="32"/>
      <c r="V26" s="32"/>
      <c r="W26" s="32"/>
    </row>
    <row r="27" spans="1:23" ht="13.5" customHeight="1" x14ac:dyDescent="0.25">
      <c r="A27" s="25"/>
      <c r="B27" s="31">
        <v>14</v>
      </c>
      <c r="C27" s="190" t="s">
        <v>42</v>
      </c>
      <c r="D27" s="188"/>
      <c r="E27" s="188"/>
      <c r="F27" s="189"/>
      <c r="G27" s="127">
        <f>G90</f>
        <v>-12952739</v>
      </c>
      <c r="H27" s="35" t="str">
        <f t="shared" ref="H27:W27" si="7">H90</f>
        <v>NR</v>
      </c>
      <c r="I27" s="127">
        <f>I90</f>
        <v>-12952739</v>
      </c>
      <c r="J27" s="35" t="str">
        <f t="shared" si="7"/>
        <v>NR</v>
      </c>
      <c r="K27" s="35" t="str">
        <f t="shared" si="7"/>
        <v>NR</v>
      </c>
      <c r="L27" s="35" t="str">
        <f t="shared" si="7"/>
        <v>NR</v>
      </c>
      <c r="M27" s="35" t="str">
        <f t="shared" si="7"/>
        <v>NR</v>
      </c>
      <c r="N27" s="35" t="str">
        <f t="shared" si="7"/>
        <v>NR</v>
      </c>
      <c r="O27" s="35" t="str">
        <f t="shared" si="7"/>
        <v>NR</v>
      </c>
      <c r="P27" s="127">
        <f t="shared" si="7"/>
        <v>1412953</v>
      </c>
      <c r="Q27" s="35" t="str">
        <f t="shared" si="7"/>
        <v>NR</v>
      </c>
      <c r="R27" s="127">
        <f>R90</f>
        <v>-13345761</v>
      </c>
      <c r="S27" s="35" t="str">
        <f t="shared" si="7"/>
        <v>NR</v>
      </c>
      <c r="T27" s="127">
        <f t="shared" si="7"/>
        <v>-1019932</v>
      </c>
      <c r="U27" s="35" t="str">
        <f t="shared" si="7"/>
        <v>NR</v>
      </c>
      <c r="V27" s="35" t="str">
        <f t="shared" si="7"/>
        <v>NR</v>
      </c>
      <c r="W27" s="35" t="str">
        <f t="shared" si="7"/>
        <v>NR</v>
      </c>
    </row>
    <row r="28" spans="1:23" ht="13.5" customHeight="1" thickBot="1" x14ac:dyDescent="0.3">
      <c r="A28" s="25"/>
      <c r="B28" s="47">
        <v>15</v>
      </c>
      <c r="C28" s="145" t="s">
        <v>43</v>
      </c>
      <c r="D28" s="159"/>
      <c r="E28" s="159"/>
      <c r="F28" s="160"/>
      <c r="G28" s="125">
        <v>1484804</v>
      </c>
      <c r="H28" s="122"/>
      <c r="I28" s="125">
        <f t="shared" si="6"/>
        <v>1484804</v>
      </c>
      <c r="J28" s="122"/>
      <c r="K28" s="122"/>
      <c r="L28" s="122"/>
      <c r="M28" s="122"/>
      <c r="N28" s="122"/>
      <c r="O28" s="122"/>
      <c r="P28" s="125">
        <v>0</v>
      </c>
      <c r="Q28" s="122"/>
      <c r="R28" s="125">
        <v>1484804</v>
      </c>
      <c r="S28" s="122"/>
      <c r="T28" s="125">
        <v>0</v>
      </c>
      <c r="U28" s="122"/>
      <c r="V28" s="122"/>
      <c r="W28" s="122"/>
    </row>
    <row r="29" spans="1:23" ht="13.5" customHeight="1" thickTop="1" thickBot="1" x14ac:dyDescent="0.3">
      <c r="A29" s="25"/>
      <c r="B29" s="36">
        <v>16</v>
      </c>
      <c r="C29" s="178" t="s">
        <v>44</v>
      </c>
      <c r="D29" s="162"/>
      <c r="E29" s="162"/>
      <c r="F29" s="163"/>
      <c r="G29" s="133">
        <f>IF(COUNT(G22:G28)&gt;0,SUM(G22:G28),"NR")</f>
        <v>336255098</v>
      </c>
      <c r="H29" s="134" t="str">
        <f t="shared" ref="H29:W29" si="8">IF(COUNT(H22:H28)&gt;0,SUM(H22:H28),"NR")</f>
        <v>NR</v>
      </c>
      <c r="I29" s="133">
        <f>IF(COUNT(I22:I28)&gt;0,SUM(I22:I28),"NR")</f>
        <v>336255098</v>
      </c>
      <c r="J29" s="134" t="str">
        <f t="shared" si="8"/>
        <v>NR</v>
      </c>
      <c r="K29" s="134" t="str">
        <f t="shared" si="8"/>
        <v>NR</v>
      </c>
      <c r="L29" s="134" t="str">
        <f t="shared" si="8"/>
        <v>NR</v>
      </c>
      <c r="M29" s="134" t="str">
        <f t="shared" si="8"/>
        <v>NR</v>
      </c>
      <c r="N29" s="134" t="str">
        <f t="shared" si="8"/>
        <v>NR</v>
      </c>
      <c r="O29" s="134" t="str">
        <f t="shared" si="8"/>
        <v>NR</v>
      </c>
      <c r="P29" s="133">
        <f t="shared" si="8"/>
        <v>54085713</v>
      </c>
      <c r="Q29" s="134" t="str">
        <f t="shared" si="8"/>
        <v>NR</v>
      </c>
      <c r="R29" s="133">
        <f>IF(COUNT(R22:R28)&gt;0,SUM(R22:R28),"NR")</f>
        <v>267280404</v>
      </c>
      <c r="S29" s="134" t="str">
        <f t="shared" si="8"/>
        <v>NR</v>
      </c>
      <c r="T29" s="133">
        <f t="shared" si="8"/>
        <v>14888980</v>
      </c>
      <c r="U29" s="134" t="str">
        <f t="shared" si="8"/>
        <v>NR</v>
      </c>
      <c r="V29" s="134" t="str">
        <f t="shared" si="8"/>
        <v>NR</v>
      </c>
      <c r="W29" s="134" t="str">
        <f t="shared" si="8"/>
        <v>NR</v>
      </c>
    </row>
    <row r="30" spans="1:23" ht="13.5" customHeight="1" thickTop="1" x14ac:dyDescent="0.25">
      <c r="A30" s="25"/>
      <c r="B30" s="48"/>
      <c r="C30" s="49"/>
      <c r="D30" s="39"/>
      <c r="E30" s="39"/>
      <c r="F30" s="39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13.5" customHeight="1" x14ac:dyDescent="0.25">
      <c r="A31" s="25"/>
      <c r="B31" s="50"/>
      <c r="C31" s="51"/>
      <c r="D31" s="39"/>
      <c r="E31" s="39"/>
      <c r="F31" s="3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13.5" customHeight="1" x14ac:dyDescent="0.25">
      <c r="A32" s="52" t="s">
        <v>45</v>
      </c>
      <c r="B32" s="43"/>
      <c r="C32" s="44"/>
      <c r="D32" s="39"/>
      <c r="E32" s="39"/>
      <c r="F32" s="3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4" ht="13.5" customHeight="1" x14ac:dyDescent="0.25">
      <c r="A33" s="53"/>
      <c r="B33" s="116">
        <v>17</v>
      </c>
      <c r="C33" s="199" t="s">
        <v>46</v>
      </c>
      <c r="D33" s="199"/>
      <c r="E33" s="199"/>
      <c r="F33" s="200"/>
      <c r="G33" s="125">
        <v>3004416</v>
      </c>
      <c r="H33" s="32"/>
      <c r="I33" s="125">
        <f t="shared" ref="I33" si="9">P33+R33+T33</f>
        <v>3004416</v>
      </c>
      <c r="J33" s="32"/>
      <c r="K33" s="32"/>
      <c r="L33" s="32"/>
      <c r="M33" s="32"/>
      <c r="N33" s="32"/>
      <c r="O33" s="32"/>
      <c r="P33" s="125">
        <v>792482</v>
      </c>
      <c r="Q33" s="32"/>
      <c r="R33" s="125">
        <v>1248008</v>
      </c>
      <c r="S33" s="32"/>
      <c r="T33" s="32">
        <v>963926</v>
      </c>
      <c r="U33" s="32"/>
      <c r="V33" s="32"/>
      <c r="W33" s="32"/>
    </row>
    <row r="34" spans="1:24" ht="13.5" customHeight="1" x14ac:dyDescent="0.25">
      <c r="A34" s="12"/>
      <c r="B34" s="115">
        <v>18</v>
      </c>
      <c r="C34" s="188" t="s">
        <v>47</v>
      </c>
      <c r="D34" s="188"/>
      <c r="E34" s="188"/>
      <c r="F34" s="189"/>
      <c r="G34" s="128">
        <f>IF(COUNT(G29,G33)&gt;0,SUM(G29)-SUM(G33),"NR")</f>
        <v>333250682</v>
      </c>
      <c r="H34" s="35" t="str">
        <f t="shared" ref="H34:V34" si="10">IF(COUNT(H29,H33)&gt;0,SUM(H29)-SUM(H33),"NR")</f>
        <v>NR</v>
      </c>
      <c r="I34" s="128">
        <f>IF(COUNT(I29,I33)&gt;0,SUM(I29)-SUM(I33),"NR")</f>
        <v>333250682</v>
      </c>
      <c r="J34" s="35" t="str">
        <f t="shared" si="10"/>
        <v>NR</v>
      </c>
      <c r="K34" s="35" t="str">
        <f t="shared" si="10"/>
        <v>NR</v>
      </c>
      <c r="L34" s="35" t="str">
        <f t="shared" si="10"/>
        <v>NR</v>
      </c>
      <c r="M34" s="35" t="str">
        <f t="shared" si="10"/>
        <v>NR</v>
      </c>
      <c r="N34" s="35" t="str">
        <f t="shared" si="10"/>
        <v>NR</v>
      </c>
      <c r="O34" s="35" t="str">
        <f t="shared" si="10"/>
        <v>NR</v>
      </c>
      <c r="P34" s="128">
        <f t="shared" si="10"/>
        <v>53293231</v>
      </c>
      <c r="Q34" s="128" t="str">
        <f t="shared" si="10"/>
        <v>NR</v>
      </c>
      <c r="R34" s="128">
        <f>IF(COUNT(R29,R33)&gt;0,SUM(R29)-SUM(R33),"NR")</f>
        <v>266032396</v>
      </c>
      <c r="S34" s="128" t="str">
        <f t="shared" si="10"/>
        <v>NR</v>
      </c>
      <c r="T34" s="128">
        <f t="shared" si="10"/>
        <v>13925054</v>
      </c>
      <c r="U34" s="35" t="str">
        <f t="shared" si="10"/>
        <v>NR</v>
      </c>
      <c r="V34" s="35" t="str">
        <f t="shared" si="10"/>
        <v>NR</v>
      </c>
      <c r="W34" s="35" t="str">
        <f>IF(COUNT(W29,W33)&gt;0,SUM(W29,-W33),"NR")</f>
        <v>NR</v>
      </c>
      <c r="X34" s="54"/>
    </row>
    <row r="35" spans="1:24" ht="13.5" customHeight="1" x14ac:dyDescent="0.25">
      <c r="A35" s="12"/>
      <c r="B35" s="115">
        <v>19</v>
      </c>
      <c r="C35" s="188" t="s">
        <v>48</v>
      </c>
      <c r="D35" s="188"/>
      <c r="E35" s="188"/>
      <c r="F35" s="189"/>
      <c r="G35" s="129"/>
      <c r="H35" s="55"/>
      <c r="I35" s="55"/>
      <c r="J35" s="55"/>
      <c r="K35" s="55"/>
      <c r="L35" s="55"/>
      <c r="M35" s="55"/>
      <c r="N35" s="55"/>
      <c r="O35" s="55"/>
      <c r="P35" s="55">
        <v>0</v>
      </c>
      <c r="Q35" s="55"/>
      <c r="R35" s="55"/>
      <c r="S35" s="55"/>
      <c r="T35" s="55"/>
      <c r="U35" s="55"/>
      <c r="V35" s="55"/>
      <c r="W35" s="55"/>
      <c r="X35" s="54"/>
    </row>
    <row r="36" spans="1:24" ht="13.5" customHeight="1" x14ac:dyDescent="0.25">
      <c r="A36" s="12"/>
      <c r="B36" s="115">
        <v>20</v>
      </c>
      <c r="C36" s="188" t="s">
        <v>49</v>
      </c>
      <c r="D36" s="188"/>
      <c r="E36" s="188"/>
      <c r="F36" s="189"/>
      <c r="G36" s="129">
        <v>15984435</v>
      </c>
      <c r="H36" s="32"/>
      <c r="I36" s="125">
        <f t="shared" ref="I36:I37" si="11">P36+R36+T36</f>
        <v>15984434</v>
      </c>
      <c r="J36" s="32"/>
      <c r="K36" s="32"/>
      <c r="L36" s="32"/>
      <c r="M36" s="32"/>
      <c r="N36" s="32"/>
      <c r="O36" s="32"/>
      <c r="P36" s="129">
        <v>1890944</v>
      </c>
      <c r="Q36" s="32"/>
      <c r="R36" s="129">
        <v>13119611</v>
      </c>
      <c r="S36" s="32"/>
      <c r="T36" s="129">
        <v>973879</v>
      </c>
      <c r="U36" s="32"/>
      <c r="V36" s="32"/>
      <c r="W36" s="32"/>
    </row>
    <row r="37" spans="1:24" ht="13.5" customHeight="1" x14ac:dyDescent="0.25">
      <c r="A37" s="12"/>
      <c r="B37" s="115">
        <v>21</v>
      </c>
      <c r="C37" s="188" t="s">
        <v>50</v>
      </c>
      <c r="D37" s="188"/>
      <c r="E37" s="188"/>
      <c r="F37" s="189"/>
      <c r="G37" s="129">
        <v>19927991</v>
      </c>
      <c r="H37" s="32"/>
      <c r="I37" s="125">
        <f t="shared" si="11"/>
        <v>19927992</v>
      </c>
      <c r="J37" s="32"/>
      <c r="K37" s="32"/>
      <c r="L37" s="32"/>
      <c r="M37" s="32"/>
      <c r="N37" s="32"/>
      <c r="O37" s="32"/>
      <c r="P37" s="129">
        <v>3333173</v>
      </c>
      <c r="Q37" s="32"/>
      <c r="R37" s="129">
        <v>15757438</v>
      </c>
      <c r="S37" s="32"/>
      <c r="T37" s="129">
        <v>837381</v>
      </c>
      <c r="U37" s="32"/>
      <c r="V37" s="32"/>
      <c r="W37" s="32"/>
    </row>
    <row r="38" spans="1:24" ht="13.5" customHeight="1" x14ac:dyDescent="0.25">
      <c r="A38" s="12"/>
      <c r="B38" s="121">
        <v>22</v>
      </c>
      <c r="C38" s="201" t="s">
        <v>51</v>
      </c>
      <c r="D38" s="201"/>
      <c r="E38" s="201"/>
      <c r="F38" s="202"/>
      <c r="G38" s="197">
        <v>12600000</v>
      </c>
      <c r="H38" s="193"/>
      <c r="I38" s="197">
        <v>12600000</v>
      </c>
      <c r="J38" s="193"/>
      <c r="K38" s="193"/>
      <c r="L38" s="193"/>
      <c r="M38" s="122"/>
      <c r="N38" s="122"/>
      <c r="O38" s="193"/>
      <c r="P38" s="197">
        <v>0</v>
      </c>
      <c r="Q38" s="193"/>
      <c r="R38" s="197">
        <v>12100000</v>
      </c>
      <c r="S38" s="122"/>
      <c r="T38" s="197">
        <v>500000</v>
      </c>
      <c r="U38" s="193"/>
      <c r="V38" s="193"/>
      <c r="W38" s="193"/>
    </row>
    <row r="39" spans="1:24" ht="13.5" customHeight="1" x14ac:dyDescent="0.25">
      <c r="A39" s="12"/>
      <c r="B39" s="116"/>
      <c r="C39" s="28" t="s">
        <v>26</v>
      </c>
      <c r="D39" s="29">
        <v>0</v>
      </c>
      <c r="E39" s="195" t="s">
        <v>52</v>
      </c>
      <c r="F39" s="196"/>
      <c r="G39" s="198"/>
      <c r="H39" s="194"/>
      <c r="I39" s="198"/>
      <c r="J39" s="194"/>
      <c r="K39" s="194"/>
      <c r="L39" s="194"/>
      <c r="M39" s="123"/>
      <c r="N39" s="123"/>
      <c r="O39" s="194"/>
      <c r="P39" s="198"/>
      <c r="Q39" s="194"/>
      <c r="R39" s="198"/>
      <c r="S39" s="123"/>
      <c r="T39" s="198"/>
      <c r="U39" s="194"/>
      <c r="V39" s="194"/>
      <c r="W39" s="194"/>
    </row>
    <row r="40" spans="1:24" ht="13.5" customHeight="1" x14ac:dyDescent="0.25">
      <c r="A40" s="45"/>
      <c r="B40" s="46">
        <v>23</v>
      </c>
      <c r="C40" s="154" t="s">
        <v>53</v>
      </c>
      <c r="D40" s="188"/>
      <c r="E40" s="188"/>
      <c r="F40" s="189"/>
      <c r="G40" s="128">
        <f>IF(COUNT(G34:G39)&gt;0,SUM(G34:G39),"NR")</f>
        <v>381763108</v>
      </c>
      <c r="H40" s="35" t="str">
        <f t="shared" ref="H40:W40" si="12">IF(COUNT(H34:H39)&gt;0,SUM(H34:H39),"NR")</f>
        <v>NR</v>
      </c>
      <c r="I40" s="128">
        <f>IF(COUNT(I34:I39)&gt;0,SUM(I34:I39),"NR")</f>
        <v>381763108</v>
      </c>
      <c r="J40" s="35" t="str">
        <f t="shared" si="12"/>
        <v>NR</v>
      </c>
      <c r="K40" s="35" t="str">
        <f t="shared" si="12"/>
        <v>NR</v>
      </c>
      <c r="L40" s="35" t="str">
        <f t="shared" si="12"/>
        <v>NR</v>
      </c>
      <c r="M40" s="35" t="str">
        <f t="shared" si="12"/>
        <v>NR</v>
      </c>
      <c r="N40" s="35" t="str">
        <f t="shared" si="12"/>
        <v>NR</v>
      </c>
      <c r="O40" s="35" t="str">
        <f t="shared" si="12"/>
        <v>NR</v>
      </c>
      <c r="P40" s="128">
        <f t="shared" si="12"/>
        <v>58517348</v>
      </c>
      <c r="Q40" s="35" t="str">
        <f t="shared" si="12"/>
        <v>NR</v>
      </c>
      <c r="R40" s="128">
        <f>IF(COUNT(R34:R39)&gt;0,SUM(R34:R39),"NR")</f>
        <v>307009445</v>
      </c>
      <c r="S40" s="35" t="str">
        <f t="shared" ref="S40" si="13">IF(COUNT(S34:S39)&gt;0,SUM(S34:S39),"NR")</f>
        <v>NR</v>
      </c>
      <c r="T40" s="128">
        <f t="shared" si="12"/>
        <v>16236314</v>
      </c>
      <c r="U40" s="35" t="str">
        <f t="shared" si="12"/>
        <v>NR</v>
      </c>
      <c r="V40" s="35" t="str">
        <f t="shared" si="12"/>
        <v>NR</v>
      </c>
      <c r="W40" s="35" t="str">
        <f t="shared" si="12"/>
        <v>NR</v>
      </c>
    </row>
    <row r="41" spans="1:24" ht="13.5" customHeight="1" x14ac:dyDescent="0.25">
      <c r="A41" s="25"/>
      <c r="B41" s="31">
        <v>24</v>
      </c>
      <c r="C41" s="154" t="s">
        <v>54</v>
      </c>
      <c r="D41" s="188"/>
      <c r="E41" s="188"/>
      <c r="F41" s="189"/>
      <c r="G41" s="127">
        <f t="shared" ref="G41:W41" si="14">IF(COUNT(G18,G40)&gt;0,SUM(G18)-SUM(G40),"NR")</f>
        <v>-56160808</v>
      </c>
      <c r="H41" s="35" t="str">
        <f t="shared" si="14"/>
        <v>NR</v>
      </c>
      <c r="I41" s="127">
        <f t="shared" si="14"/>
        <v>-56160808</v>
      </c>
      <c r="J41" s="35" t="str">
        <f t="shared" si="14"/>
        <v>NR</v>
      </c>
      <c r="K41" s="35" t="str">
        <f t="shared" si="14"/>
        <v>NR</v>
      </c>
      <c r="L41" s="35" t="str">
        <f t="shared" si="14"/>
        <v>NR</v>
      </c>
      <c r="M41" s="35" t="str">
        <f t="shared" ref="M41:N41" si="15">IF(COUNT(M18,M40)&gt;0,SUM(M18)-SUM(M40),"NR")</f>
        <v>NR</v>
      </c>
      <c r="N41" s="35" t="str">
        <f t="shared" si="15"/>
        <v>NR</v>
      </c>
      <c r="O41" s="35" t="str">
        <f t="shared" si="14"/>
        <v>NR</v>
      </c>
      <c r="P41" s="127">
        <f t="shared" si="14"/>
        <v>-4438212</v>
      </c>
      <c r="Q41" s="35" t="str">
        <f t="shared" si="14"/>
        <v>NR</v>
      </c>
      <c r="R41" s="127">
        <f>IF(COUNT(R18,R40)&gt;0,SUM(R18)-SUM(R40),"NR")</f>
        <v>-49155662</v>
      </c>
      <c r="S41" s="35" t="str">
        <f t="shared" ref="S41" si="16">IF(COUNT(S18,S40)&gt;0,SUM(S18)-SUM(S40),"NR")</f>
        <v>NR</v>
      </c>
      <c r="T41" s="127">
        <f t="shared" si="14"/>
        <v>-2566933</v>
      </c>
      <c r="U41" s="35" t="str">
        <f t="shared" si="14"/>
        <v>NR</v>
      </c>
      <c r="V41" s="35" t="str">
        <f t="shared" si="14"/>
        <v>NR</v>
      </c>
      <c r="W41" s="35" t="str">
        <f t="shared" si="14"/>
        <v>NR</v>
      </c>
    </row>
    <row r="42" spans="1:24" ht="13.5" customHeight="1" x14ac:dyDescent="0.25">
      <c r="A42" s="25"/>
      <c r="B42" s="31">
        <v>25</v>
      </c>
      <c r="C42" s="154" t="s">
        <v>55</v>
      </c>
      <c r="D42" s="188"/>
      <c r="E42" s="188"/>
      <c r="F42" s="189"/>
      <c r="G42" s="129">
        <v>5544789</v>
      </c>
      <c r="H42" s="32"/>
      <c r="I42" s="125">
        <f t="shared" ref="I42" si="17">P42+R42+T42</f>
        <v>5544789</v>
      </c>
      <c r="J42" s="32"/>
      <c r="K42" s="32"/>
      <c r="L42" s="32"/>
      <c r="M42" s="32"/>
      <c r="N42" s="32"/>
      <c r="O42" s="32"/>
      <c r="P42" s="129">
        <v>922021</v>
      </c>
      <c r="Q42" s="32"/>
      <c r="R42" s="129">
        <v>4389314</v>
      </c>
      <c r="S42" s="32"/>
      <c r="T42" s="129">
        <v>233454</v>
      </c>
      <c r="U42" s="32"/>
      <c r="V42" s="32"/>
      <c r="W42" s="32"/>
    </row>
    <row r="43" spans="1:24" ht="13.5" customHeight="1" x14ac:dyDescent="0.25">
      <c r="A43" s="25"/>
      <c r="B43" s="31">
        <v>26</v>
      </c>
      <c r="C43" s="154" t="s">
        <v>56</v>
      </c>
      <c r="D43" s="188"/>
      <c r="E43" s="188"/>
      <c r="F43" s="189"/>
      <c r="G43" s="129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4" ht="13.5" customHeight="1" x14ac:dyDescent="0.25">
      <c r="A44" s="25"/>
      <c r="B44" s="31">
        <v>27</v>
      </c>
      <c r="C44" s="154" t="s">
        <v>57</v>
      </c>
      <c r="D44" s="188"/>
      <c r="E44" s="188"/>
      <c r="F44" s="189"/>
      <c r="G44" s="128">
        <f>IF(COUNT(G42:G43)&gt;0,SUM(G42:G43),"NR")</f>
        <v>5544789</v>
      </c>
      <c r="H44" s="35" t="str">
        <f t="shared" ref="H44:W44" si="18">IF(COUNT(H42:H43)&gt;0,SUM(H42:H43),"NR")</f>
        <v>NR</v>
      </c>
      <c r="I44" s="128">
        <f t="shared" si="18"/>
        <v>5544789</v>
      </c>
      <c r="J44" s="35" t="str">
        <f t="shared" si="18"/>
        <v>NR</v>
      </c>
      <c r="K44" s="35" t="str">
        <f t="shared" si="18"/>
        <v>NR</v>
      </c>
      <c r="L44" s="35" t="str">
        <f t="shared" si="18"/>
        <v>NR</v>
      </c>
      <c r="M44" s="35" t="str">
        <f t="shared" si="18"/>
        <v>NR</v>
      </c>
      <c r="N44" s="35" t="str">
        <f t="shared" si="18"/>
        <v>NR</v>
      </c>
      <c r="O44" s="35" t="str">
        <f t="shared" si="18"/>
        <v>NR</v>
      </c>
      <c r="P44" s="128">
        <f t="shared" si="18"/>
        <v>922021</v>
      </c>
      <c r="Q44" s="35" t="str">
        <f t="shared" si="18"/>
        <v>NR</v>
      </c>
      <c r="R44" s="128">
        <f>IF(COUNT(R42:R43)&gt;0,SUM(R42:R43),"NR")</f>
        <v>4389314</v>
      </c>
      <c r="S44" s="35" t="str">
        <f t="shared" si="18"/>
        <v>NR</v>
      </c>
      <c r="T44" s="128">
        <f t="shared" si="18"/>
        <v>233454</v>
      </c>
      <c r="U44" s="35" t="str">
        <f t="shared" si="18"/>
        <v>NR</v>
      </c>
      <c r="V44" s="35" t="str">
        <f t="shared" si="18"/>
        <v>NR</v>
      </c>
      <c r="W44" s="35" t="str">
        <f t="shared" si="18"/>
        <v>NR</v>
      </c>
    </row>
    <row r="45" spans="1:24" ht="13.5" customHeight="1" x14ac:dyDescent="0.25">
      <c r="A45" s="25"/>
      <c r="B45" s="47">
        <v>28</v>
      </c>
      <c r="C45" s="190" t="s">
        <v>58</v>
      </c>
      <c r="D45" s="188"/>
      <c r="E45" s="188"/>
      <c r="F45" s="189"/>
      <c r="G45" s="130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spans="1:24" ht="13.5" customHeight="1" thickBot="1" x14ac:dyDescent="0.3">
      <c r="A46" s="25"/>
      <c r="B46" s="47">
        <v>29</v>
      </c>
      <c r="C46" s="154" t="s">
        <v>59</v>
      </c>
      <c r="D46" s="188"/>
      <c r="E46" s="188"/>
      <c r="F46" s="189"/>
      <c r="G46" s="131" t="str">
        <f>G109</f>
        <v>NR</v>
      </c>
      <c r="H46" s="56" t="str">
        <f t="shared" ref="H46:W46" si="19">H109</f>
        <v>NR</v>
      </c>
      <c r="I46" s="56" t="str">
        <f t="shared" si="19"/>
        <v>NR</v>
      </c>
      <c r="J46" s="56" t="str">
        <f t="shared" si="19"/>
        <v>NR</v>
      </c>
      <c r="K46" s="56" t="str">
        <f t="shared" si="19"/>
        <v>NR</v>
      </c>
      <c r="L46" s="56" t="str">
        <f t="shared" si="19"/>
        <v>NR</v>
      </c>
      <c r="M46" s="56" t="str">
        <f t="shared" si="19"/>
        <v>NR</v>
      </c>
      <c r="N46" s="56" t="str">
        <f t="shared" si="19"/>
        <v>NR</v>
      </c>
      <c r="O46" s="56" t="str">
        <f t="shared" si="19"/>
        <v>NR</v>
      </c>
      <c r="P46" s="56" t="str">
        <f t="shared" si="19"/>
        <v>NR</v>
      </c>
      <c r="Q46" s="56" t="str">
        <f t="shared" si="19"/>
        <v>NR</v>
      </c>
      <c r="R46" s="56" t="str">
        <f>R109</f>
        <v>NR</v>
      </c>
      <c r="S46" s="56" t="str">
        <f t="shared" ref="S46" si="20">S109</f>
        <v>NR</v>
      </c>
      <c r="T46" s="56" t="str">
        <f t="shared" si="19"/>
        <v>NR</v>
      </c>
      <c r="U46" s="56" t="str">
        <f t="shared" si="19"/>
        <v>NR</v>
      </c>
      <c r="V46" s="56" t="str">
        <f t="shared" si="19"/>
        <v>NR</v>
      </c>
      <c r="W46" s="56" t="str">
        <f t="shared" si="19"/>
        <v>NR</v>
      </c>
    </row>
    <row r="47" spans="1:24" ht="27" customHeight="1" thickTop="1" thickBot="1" x14ac:dyDescent="0.3">
      <c r="A47" s="25"/>
      <c r="B47" s="57">
        <v>30</v>
      </c>
      <c r="C47" s="190" t="s">
        <v>60</v>
      </c>
      <c r="D47" s="191"/>
      <c r="E47" s="191"/>
      <c r="F47" s="192"/>
      <c r="G47" s="137">
        <f>IF(COUNT(G41,G44:G46)&gt;0,SUM(G41,G44:G46),"NR")</f>
        <v>-50616019</v>
      </c>
      <c r="H47" s="138" t="str">
        <f t="shared" ref="H47:W47" si="21">IF(COUNT(H41,H44:H46)&gt;0,SUM(H41,H44:H46),"NR")</f>
        <v>NR</v>
      </c>
      <c r="I47" s="137">
        <f>IF(COUNT(I41,I44:I46)&gt;0,SUM(I41,I44:I46),"NR")</f>
        <v>-50616019</v>
      </c>
      <c r="J47" s="138" t="str">
        <f t="shared" si="21"/>
        <v>NR</v>
      </c>
      <c r="K47" s="138" t="str">
        <f t="shared" si="21"/>
        <v>NR</v>
      </c>
      <c r="L47" s="138" t="str">
        <f t="shared" si="21"/>
        <v>NR</v>
      </c>
      <c r="M47" s="138" t="str">
        <f t="shared" si="21"/>
        <v>NR</v>
      </c>
      <c r="N47" s="138" t="str">
        <f t="shared" si="21"/>
        <v>NR</v>
      </c>
      <c r="O47" s="138" t="str">
        <f t="shared" si="21"/>
        <v>NR</v>
      </c>
      <c r="P47" s="137">
        <f t="shared" si="21"/>
        <v>-3516191</v>
      </c>
      <c r="Q47" s="138" t="str">
        <f t="shared" si="21"/>
        <v>NR</v>
      </c>
      <c r="R47" s="137">
        <f>IF(COUNT(R41,R44:R46)&gt;0,SUM(R41,R44:R46),"NR")</f>
        <v>-44766348</v>
      </c>
      <c r="S47" s="138" t="str">
        <f t="shared" ref="S47" si="22">IF(COUNT(S41,S44:S46)&gt;0,SUM(S41,S44:S46),"NR")</f>
        <v>NR</v>
      </c>
      <c r="T47" s="137">
        <f t="shared" si="21"/>
        <v>-2333479</v>
      </c>
      <c r="U47" s="138" t="str">
        <f t="shared" si="21"/>
        <v>NR</v>
      </c>
      <c r="V47" s="138" t="str">
        <f t="shared" si="21"/>
        <v>NR</v>
      </c>
      <c r="W47" s="138" t="str">
        <f t="shared" si="21"/>
        <v>NR</v>
      </c>
    </row>
    <row r="48" spans="1:24" ht="13.5" customHeight="1" thickBot="1" x14ac:dyDescent="0.3">
      <c r="A48" s="12"/>
      <c r="B48" s="58">
        <v>31</v>
      </c>
      <c r="C48" s="145" t="s">
        <v>61</v>
      </c>
      <c r="D48" s="159"/>
      <c r="E48" s="159"/>
      <c r="F48" s="160"/>
      <c r="G48" s="132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</row>
    <row r="49" spans="1:24" ht="13.5" customHeight="1" thickTop="1" thickBot="1" x14ac:dyDescent="0.3">
      <c r="A49" s="60"/>
      <c r="B49" s="61">
        <v>32</v>
      </c>
      <c r="C49" s="183" t="s">
        <v>62</v>
      </c>
      <c r="D49" s="184"/>
      <c r="E49" s="184"/>
      <c r="F49" s="185"/>
      <c r="G49" s="137">
        <f>IF(COUNT(G47,G48)&gt;0,SUM(G47,-G48),"NR")</f>
        <v>-50616019</v>
      </c>
      <c r="H49" s="139" t="str">
        <f t="shared" ref="H49:W49" si="23">IF(COUNT(H47,H48)&gt;0,SUM(H47,-H48),"NR")</f>
        <v>NR</v>
      </c>
      <c r="I49" s="137">
        <f>IF(COUNT(I47,I48)&gt;0,SUM(I47,-I48),"NR")</f>
        <v>-50616019</v>
      </c>
      <c r="J49" s="139" t="str">
        <f t="shared" si="23"/>
        <v>NR</v>
      </c>
      <c r="K49" s="139" t="str">
        <f t="shared" si="23"/>
        <v>NR</v>
      </c>
      <c r="L49" s="139" t="str">
        <f t="shared" si="23"/>
        <v>NR</v>
      </c>
      <c r="M49" s="139" t="str">
        <f t="shared" si="23"/>
        <v>NR</v>
      </c>
      <c r="N49" s="139" t="str">
        <f t="shared" si="23"/>
        <v>NR</v>
      </c>
      <c r="O49" s="139" t="str">
        <f t="shared" si="23"/>
        <v>NR</v>
      </c>
      <c r="P49" s="137">
        <f t="shared" si="23"/>
        <v>-3516191</v>
      </c>
      <c r="Q49" s="139" t="str">
        <f t="shared" si="23"/>
        <v>NR</v>
      </c>
      <c r="R49" s="137">
        <f>IF(COUNT(R47,R48)&gt;0,SUM(R47,-R48),"NR")</f>
        <v>-44766348</v>
      </c>
      <c r="S49" s="139" t="str">
        <f t="shared" si="23"/>
        <v>NR</v>
      </c>
      <c r="T49" s="137">
        <f t="shared" si="23"/>
        <v>-2333479</v>
      </c>
      <c r="U49" s="139" t="str">
        <f t="shared" si="23"/>
        <v>NR</v>
      </c>
      <c r="V49" s="139" t="str">
        <f t="shared" si="23"/>
        <v>NR</v>
      </c>
      <c r="W49" s="139" t="str">
        <f t="shared" si="23"/>
        <v>NR</v>
      </c>
    </row>
    <row r="50" spans="1:24" x14ac:dyDescent="0.25">
      <c r="A50" s="119"/>
      <c r="B50" s="119"/>
      <c r="C50" s="119"/>
      <c r="D50" s="119"/>
      <c r="E50" s="119"/>
      <c r="F50" s="119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</row>
    <row r="51" spans="1:24" x14ac:dyDescent="0.25">
      <c r="A51" s="119"/>
      <c r="B51" s="119"/>
      <c r="C51" s="119"/>
      <c r="D51" s="119"/>
      <c r="E51" s="119"/>
      <c r="F51" s="119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</row>
    <row r="52" spans="1:24" x14ac:dyDescent="0.25">
      <c r="A52" s="119"/>
      <c r="B52" s="119"/>
      <c r="C52" s="119"/>
      <c r="D52" s="119"/>
      <c r="E52" s="119"/>
      <c r="F52" s="119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</row>
    <row r="53" spans="1:24" x14ac:dyDescent="0.25">
      <c r="A53" s="119"/>
      <c r="B53" s="119"/>
      <c r="C53" s="119"/>
      <c r="D53" s="119"/>
      <c r="E53" s="119"/>
      <c r="F53" s="119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</row>
    <row r="54" spans="1:24" x14ac:dyDescent="0.25">
      <c r="A54" s="119"/>
      <c r="B54" s="119"/>
      <c r="C54" s="119"/>
      <c r="D54" s="119"/>
      <c r="E54" s="119"/>
      <c r="F54" s="119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</row>
    <row r="55" spans="1:24" ht="15.75" thickBot="1" x14ac:dyDescent="0.3">
      <c r="A55" s="119"/>
      <c r="B55" s="119"/>
      <c r="C55" s="119"/>
      <c r="D55" s="119"/>
      <c r="E55" s="119"/>
      <c r="F55" s="119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4" ht="13.5" customHeight="1" thickBot="1" x14ac:dyDescent="0.3">
      <c r="A56" s="63"/>
      <c r="B56" s="64"/>
      <c r="C56" s="64"/>
      <c r="D56" s="64"/>
      <c r="E56" s="64"/>
      <c r="F56" s="65"/>
      <c r="G56" s="66">
        <v>1</v>
      </c>
      <c r="H56" s="67">
        <v>2</v>
      </c>
      <c r="I56" s="67">
        <v>3</v>
      </c>
      <c r="J56" s="67">
        <v>4</v>
      </c>
      <c r="K56" s="67">
        <v>5</v>
      </c>
      <c r="L56" s="67">
        <v>6</v>
      </c>
      <c r="M56" s="66">
        <v>7</v>
      </c>
      <c r="N56" s="67">
        <v>8</v>
      </c>
      <c r="O56" s="67">
        <v>9</v>
      </c>
      <c r="P56" s="67">
        <v>10</v>
      </c>
      <c r="Q56" s="67">
        <v>11</v>
      </c>
      <c r="R56" s="67">
        <v>12</v>
      </c>
      <c r="S56" s="66">
        <v>13</v>
      </c>
      <c r="T56" s="67">
        <v>14</v>
      </c>
      <c r="U56" s="67">
        <v>15</v>
      </c>
      <c r="V56" s="67">
        <v>16</v>
      </c>
      <c r="W56" s="67">
        <v>17</v>
      </c>
    </row>
    <row r="57" spans="1:24" ht="13.5" customHeight="1" thickBot="1" x14ac:dyDescent="0.3">
      <c r="A57" s="68"/>
      <c r="B57" s="69"/>
      <c r="C57" s="70"/>
      <c r="D57" s="71"/>
      <c r="E57" s="71"/>
      <c r="F57" s="72"/>
      <c r="G57" s="186" t="s">
        <v>6</v>
      </c>
      <c r="H57" s="179" t="s">
        <v>7</v>
      </c>
      <c r="I57" s="179" t="s">
        <v>8</v>
      </c>
      <c r="J57" s="179" t="s">
        <v>9</v>
      </c>
      <c r="K57" s="179" t="s">
        <v>10</v>
      </c>
      <c r="L57" s="179" t="s">
        <v>11</v>
      </c>
      <c r="M57" s="117"/>
      <c r="N57" s="117"/>
      <c r="O57" s="179" t="s">
        <v>12</v>
      </c>
      <c r="P57" s="179" t="s">
        <v>13</v>
      </c>
      <c r="Q57" s="179" t="s">
        <v>14</v>
      </c>
      <c r="R57" s="179" t="s">
        <v>15</v>
      </c>
      <c r="S57" s="117"/>
      <c r="T57" s="181" t="s">
        <v>17</v>
      </c>
      <c r="U57" s="179" t="s">
        <v>18</v>
      </c>
      <c r="V57" s="73" t="s">
        <v>19</v>
      </c>
      <c r="W57" s="179" t="s">
        <v>20</v>
      </c>
    </row>
    <row r="58" spans="1:24" ht="39" customHeight="1" thickBot="1" x14ac:dyDescent="0.3">
      <c r="A58" s="74" t="s">
        <v>63</v>
      </c>
      <c r="B58" s="75"/>
      <c r="C58" s="76"/>
      <c r="D58" s="119"/>
      <c r="E58" s="119"/>
      <c r="F58" s="120"/>
      <c r="G58" s="187"/>
      <c r="H58" s="180"/>
      <c r="I58" s="180"/>
      <c r="J58" s="180"/>
      <c r="K58" s="180"/>
      <c r="L58" s="180"/>
      <c r="M58" s="118" t="s">
        <v>21</v>
      </c>
      <c r="N58" s="118" t="s">
        <v>22</v>
      </c>
      <c r="O58" s="180"/>
      <c r="P58" s="180"/>
      <c r="Q58" s="180"/>
      <c r="R58" s="180"/>
      <c r="S58" s="118" t="s">
        <v>16</v>
      </c>
      <c r="T58" s="182"/>
      <c r="U58" s="180"/>
      <c r="V58" s="77">
        <f>IF(ISBLANK(V8),"",V8)</f>
        <v>0</v>
      </c>
      <c r="W58" s="180"/>
    </row>
    <row r="59" spans="1:24" ht="13.5" customHeight="1" thickBot="1" x14ac:dyDescent="0.3">
      <c r="A59" s="78" t="s">
        <v>64</v>
      </c>
      <c r="B59" s="75"/>
      <c r="C59" s="76"/>
      <c r="D59" s="119"/>
      <c r="E59" s="119"/>
      <c r="F59" s="120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</row>
    <row r="60" spans="1:24" ht="13.5" customHeight="1" thickBot="1" x14ac:dyDescent="0.3">
      <c r="A60" s="81"/>
      <c r="B60" s="82" t="s">
        <v>65</v>
      </c>
      <c r="C60" s="164"/>
      <c r="D60" s="176"/>
      <c r="E60" s="176"/>
      <c r="F60" s="177"/>
      <c r="G60" s="30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7" t="b">
        <f>NOT(ISBLANK(C60))</f>
        <v>0</v>
      </c>
    </row>
    <row r="61" spans="1:24" ht="13.5" customHeight="1" thickBot="1" x14ac:dyDescent="0.3">
      <c r="A61" s="81"/>
      <c r="B61" s="83" t="s">
        <v>66</v>
      </c>
      <c r="C61" s="151"/>
      <c r="D61" s="152"/>
      <c r="E61" s="152"/>
      <c r="F61" s="153"/>
      <c r="G61" s="30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</row>
    <row r="62" spans="1:24" ht="13.5" customHeight="1" thickBot="1" x14ac:dyDescent="0.3">
      <c r="A62" s="81"/>
      <c r="B62" s="84" t="s">
        <v>67</v>
      </c>
      <c r="C62" s="151"/>
      <c r="D62" s="152"/>
      <c r="E62" s="152"/>
      <c r="F62" s="153"/>
      <c r="G62" s="30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spans="1:24" ht="13.5" customHeight="1" thickBot="1" x14ac:dyDescent="0.3">
      <c r="A63" s="81"/>
      <c r="B63" s="83" t="s">
        <v>68</v>
      </c>
      <c r="C63" s="151"/>
      <c r="D63" s="152"/>
      <c r="E63" s="152"/>
      <c r="F63" s="153"/>
      <c r="G63" s="30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spans="1:24" ht="13.5" customHeight="1" thickBot="1" x14ac:dyDescent="0.3">
      <c r="A64" s="81"/>
      <c r="B64" s="83" t="s">
        <v>69</v>
      </c>
      <c r="C64" s="151"/>
      <c r="D64" s="152"/>
      <c r="E64" s="152"/>
      <c r="F64" s="153"/>
      <c r="G64" s="30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5" spans="1:24" ht="13.5" customHeight="1" thickBot="1" x14ac:dyDescent="0.3">
      <c r="A65" s="81"/>
      <c r="B65" s="84" t="s">
        <v>70</v>
      </c>
      <c r="C65" s="151"/>
      <c r="D65" s="152"/>
      <c r="E65" s="152"/>
      <c r="F65" s="153"/>
      <c r="G65" s="30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</row>
    <row r="66" spans="1:24" ht="13.5" customHeight="1" thickBot="1" x14ac:dyDescent="0.3">
      <c r="A66" s="81"/>
      <c r="B66" s="83" t="s">
        <v>71</v>
      </c>
      <c r="C66" s="151"/>
      <c r="D66" s="152"/>
      <c r="E66" s="152"/>
      <c r="F66" s="153"/>
      <c r="G66" s="30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</row>
    <row r="67" spans="1:24" ht="13.5" customHeight="1" thickBot="1" x14ac:dyDescent="0.3">
      <c r="A67" s="81"/>
      <c r="B67" s="83" t="s">
        <v>72</v>
      </c>
      <c r="C67" s="151"/>
      <c r="D67" s="157"/>
      <c r="E67" s="157"/>
      <c r="F67" s="158"/>
      <c r="G67" s="30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7" t="b">
        <f>NOT(ISBLANK(C67))</f>
        <v>0</v>
      </c>
    </row>
    <row r="68" spans="1:24" ht="13.5" customHeight="1" thickBot="1" x14ac:dyDescent="0.3">
      <c r="A68" s="81"/>
      <c r="B68" s="83" t="s">
        <v>73</v>
      </c>
      <c r="C68" s="151"/>
      <c r="D68" s="157"/>
      <c r="E68" s="157"/>
      <c r="F68" s="158"/>
      <c r="G68" s="30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7" t="b">
        <f>NOT(ISBLANK(C68))</f>
        <v>0</v>
      </c>
    </row>
    <row r="69" spans="1:24" ht="13.5" customHeight="1" thickBot="1" x14ac:dyDescent="0.3">
      <c r="A69" s="81"/>
      <c r="B69" s="85" t="s">
        <v>74</v>
      </c>
      <c r="C69" s="145" t="s">
        <v>75</v>
      </c>
      <c r="D69" s="159"/>
      <c r="E69" s="159"/>
      <c r="F69" s="160"/>
      <c r="G69" s="30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7" t="b">
        <f>NOT(ISBLANK(C69))</f>
        <v>1</v>
      </c>
    </row>
    <row r="70" spans="1:24" ht="13.5" customHeight="1" thickTop="1" thickBot="1" x14ac:dyDescent="0.3">
      <c r="A70" s="81"/>
      <c r="B70" s="86" t="s">
        <v>76</v>
      </c>
      <c r="C70" s="173" t="s">
        <v>77</v>
      </c>
      <c r="D70" s="174"/>
      <c r="E70" s="174"/>
      <c r="F70" s="175"/>
      <c r="G70" s="136" t="str">
        <f t="shared" ref="G70:W70" si="24">IF(COUNT(G60:G69)&gt;0,SUM(G60:G69),"NR")</f>
        <v>NR</v>
      </c>
      <c r="H70" s="135" t="str">
        <f t="shared" si="24"/>
        <v>NR</v>
      </c>
      <c r="I70" s="135" t="str">
        <f t="shared" si="24"/>
        <v>NR</v>
      </c>
      <c r="J70" s="135" t="str">
        <f t="shared" si="24"/>
        <v>NR</v>
      </c>
      <c r="K70" s="135" t="str">
        <f t="shared" si="24"/>
        <v>NR</v>
      </c>
      <c r="L70" s="135" t="str">
        <f t="shared" si="24"/>
        <v>NR</v>
      </c>
      <c r="M70" s="135" t="str">
        <f t="shared" si="24"/>
        <v>NR</v>
      </c>
      <c r="N70" s="135" t="str">
        <f t="shared" si="24"/>
        <v>NR</v>
      </c>
      <c r="O70" s="135" t="str">
        <f t="shared" si="24"/>
        <v>NR</v>
      </c>
      <c r="P70" s="135" t="str">
        <f t="shared" si="24"/>
        <v>NR</v>
      </c>
      <c r="Q70" s="135" t="str">
        <f t="shared" si="24"/>
        <v>NR</v>
      </c>
      <c r="R70" s="135" t="str">
        <f>IF(COUNT(R60:R69)&gt;0,SUM(R60:R69),"NR")</f>
        <v>NR</v>
      </c>
      <c r="S70" s="135" t="str">
        <f t="shared" si="24"/>
        <v>NR</v>
      </c>
      <c r="T70" s="135" t="str">
        <f t="shared" si="24"/>
        <v>NR</v>
      </c>
      <c r="U70" s="135" t="str">
        <f t="shared" si="24"/>
        <v>NR</v>
      </c>
      <c r="V70" s="135" t="str">
        <f t="shared" si="24"/>
        <v>NR</v>
      </c>
      <c r="W70" s="135" t="str">
        <f t="shared" si="24"/>
        <v>NR</v>
      </c>
    </row>
    <row r="71" spans="1:24" ht="13.5" customHeight="1" thickBot="1" x14ac:dyDescent="0.3">
      <c r="A71" s="81"/>
      <c r="B71" s="87"/>
      <c r="C71" s="88"/>
      <c r="D71" s="88"/>
      <c r="E71" s="88"/>
      <c r="F71" s="89"/>
      <c r="G71" s="90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</row>
    <row r="72" spans="1:24" ht="13.5" customHeight="1" thickBot="1" x14ac:dyDescent="0.3">
      <c r="A72" s="78" t="s">
        <v>78</v>
      </c>
      <c r="B72" s="75"/>
      <c r="C72" s="76"/>
      <c r="D72" s="119"/>
      <c r="E72" s="119"/>
      <c r="F72" s="120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</row>
    <row r="73" spans="1:24" ht="13.5" customHeight="1" thickBot="1" x14ac:dyDescent="0.3">
      <c r="A73" s="81"/>
      <c r="B73" s="82" t="s">
        <v>79</v>
      </c>
      <c r="C73" s="164"/>
      <c r="D73" s="176"/>
      <c r="E73" s="176"/>
      <c r="F73" s="177"/>
      <c r="G73" s="30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7" t="b">
        <f>NOT(ISBLANK(C73))</f>
        <v>0</v>
      </c>
    </row>
    <row r="74" spans="1:24" ht="13.5" customHeight="1" thickBot="1" x14ac:dyDescent="0.3">
      <c r="A74" s="81"/>
      <c r="B74" s="84" t="s">
        <v>80</v>
      </c>
      <c r="C74" s="151"/>
      <c r="D74" s="157"/>
      <c r="E74" s="157"/>
      <c r="F74" s="158"/>
      <c r="G74" s="30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7" t="b">
        <f>NOT(ISBLANK(C74))</f>
        <v>0</v>
      </c>
    </row>
    <row r="75" spans="1:24" ht="13.5" customHeight="1" thickBot="1" x14ac:dyDescent="0.3">
      <c r="A75" s="81"/>
      <c r="B75" s="84" t="s">
        <v>81</v>
      </c>
      <c r="C75" s="151"/>
      <c r="D75" s="157"/>
      <c r="E75" s="157"/>
      <c r="F75" s="158"/>
      <c r="G75" s="30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7" t="b">
        <f>NOT(ISBLANK(C75))</f>
        <v>0</v>
      </c>
    </row>
    <row r="76" spans="1:24" ht="13.5" customHeight="1" thickBot="1" x14ac:dyDescent="0.3">
      <c r="A76" s="81"/>
      <c r="B76" s="85" t="s">
        <v>82</v>
      </c>
      <c r="C76" s="145" t="s">
        <v>83</v>
      </c>
      <c r="D76" s="159"/>
      <c r="E76" s="159"/>
      <c r="F76" s="160"/>
      <c r="G76" s="30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7" t="b">
        <f>NOT(ISBLANK(C76))</f>
        <v>1</v>
      </c>
    </row>
    <row r="77" spans="1:24" ht="13.5" customHeight="1" thickTop="1" thickBot="1" x14ac:dyDescent="0.3">
      <c r="A77" s="81"/>
      <c r="B77" s="86" t="s">
        <v>84</v>
      </c>
      <c r="C77" s="178" t="s">
        <v>85</v>
      </c>
      <c r="D77" s="162"/>
      <c r="E77" s="162"/>
      <c r="F77" s="163"/>
      <c r="G77" s="140" t="str">
        <f>IF(COUNT(G73:G76)&gt;0,SUM(G73:G76),"NR")</f>
        <v>NR</v>
      </c>
      <c r="H77" s="134" t="str">
        <f t="shared" ref="H77:W77" si="25">IF(COUNT(H73:H76)&gt;0,SUM(H73:H76),"NR")</f>
        <v>NR</v>
      </c>
      <c r="I77" s="134" t="str">
        <f t="shared" si="25"/>
        <v>NR</v>
      </c>
      <c r="J77" s="134" t="str">
        <f t="shared" si="25"/>
        <v>NR</v>
      </c>
      <c r="K77" s="134" t="str">
        <f t="shared" si="25"/>
        <v>NR</v>
      </c>
      <c r="L77" s="134" t="str">
        <f t="shared" si="25"/>
        <v>NR</v>
      </c>
      <c r="M77" s="134" t="str">
        <f t="shared" si="25"/>
        <v>NR</v>
      </c>
      <c r="N77" s="134" t="str">
        <f t="shared" si="25"/>
        <v>NR</v>
      </c>
      <c r="O77" s="134" t="str">
        <f t="shared" si="25"/>
        <v>NR</v>
      </c>
      <c r="P77" s="134" t="str">
        <f t="shared" si="25"/>
        <v>NR</v>
      </c>
      <c r="Q77" s="134" t="str">
        <f t="shared" si="25"/>
        <v>NR</v>
      </c>
      <c r="R77" s="134" t="str">
        <f>IF(COUNT(R73:R76)&gt;0,SUM(R73:R76),"NR")</f>
        <v>NR</v>
      </c>
      <c r="S77" s="134" t="str">
        <f t="shared" si="25"/>
        <v>NR</v>
      </c>
      <c r="T77" s="134" t="str">
        <f t="shared" si="25"/>
        <v>NR</v>
      </c>
      <c r="U77" s="134" t="str">
        <f t="shared" si="25"/>
        <v>NR</v>
      </c>
      <c r="V77" s="134" t="str">
        <f t="shared" si="25"/>
        <v>NR</v>
      </c>
      <c r="W77" s="134" t="str">
        <f t="shared" si="25"/>
        <v>NR</v>
      </c>
    </row>
    <row r="78" spans="1:24" ht="13.5" customHeight="1" thickBot="1" x14ac:dyDescent="0.3">
      <c r="A78" s="81"/>
      <c r="B78" s="93"/>
      <c r="C78" s="94"/>
      <c r="D78" s="88"/>
      <c r="E78" s="88"/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4" ht="13.5" customHeight="1" thickBot="1" x14ac:dyDescent="0.3">
      <c r="A79" s="95" t="s">
        <v>86</v>
      </c>
      <c r="B79" s="88"/>
      <c r="C79" s="88"/>
      <c r="D79" s="88"/>
      <c r="E79" s="88"/>
      <c r="F79" s="89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7" t="b">
        <f>NOT(ISBLANK(C79))</f>
        <v>0</v>
      </c>
    </row>
    <row r="80" spans="1:24" ht="13.5" customHeight="1" thickBot="1" x14ac:dyDescent="0.3">
      <c r="A80" s="81"/>
      <c r="B80" s="83" t="s">
        <v>87</v>
      </c>
      <c r="C80" s="167" t="s">
        <v>109</v>
      </c>
      <c r="D80" s="168"/>
      <c r="E80" s="168"/>
      <c r="F80" s="169"/>
      <c r="G80" s="126">
        <v>-35080883</v>
      </c>
      <c r="H80" s="123"/>
      <c r="I80" s="126">
        <v>-35080883</v>
      </c>
      <c r="J80" s="123"/>
      <c r="K80" s="123"/>
      <c r="L80" s="123"/>
      <c r="M80" s="123"/>
      <c r="N80" s="123"/>
      <c r="O80" s="123"/>
      <c r="P80" s="126">
        <v>-3350011</v>
      </c>
      <c r="Q80" s="123"/>
      <c r="R80" s="126">
        <v>-30326520</v>
      </c>
      <c r="S80" s="123"/>
      <c r="T80" s="126">
        <v>-1404352</v>
      </c>
      <c r="U80" s="123"/>
      <c r="V80" s="123"/>
      <c r="W80" s="123"/>
      <c r="X80" s="7" t="b">
        <f>NOT(ISBLANK(C80))</f>
        <v>1</v>
      </c>
    </row>
    <row r="81" spans="1:24" ht="13.5" customHeight="1" thickBot="1" x14ac:dyDescent="0.3">
      <c r="A81" s="81"/>
      <c r="B81" s="83" t="s">
        <v>88</v>
      </c>
      <c r="C81" s="170" t="s">
        <v>110</v>
      </c>
      <c r="D81" s="171"/>
      <c r="E81" s="171"/>
      <c r="F81" s="172"/>
      <c r="G81" s="126">
        <v>16592259</v>
      </c>
      <c r="H81" s="123"/>
      <c r="I81" s="126">
        <v>16592259</v>
      </c>
      <c r="J81" s="123"/>
      <c r="K81" s="123"/>
      <c r="L81" s="123"/>
      <c r="M81" s="123"/>
      <c r="N81" s="123"/>
      <c r="O81" s="123"/>
      <c r="P81" s="126">
        <v>3396717</v>
      </c>
      <c r="Q81" s="123"/>
      <c r="R81" s="126">
        <v>12988333</v>
      </c>
      <c r="S81" s="123"/>
      <c r="T81" s="126">
        <v>207209</v>
      </c>
      <c r="U81" s="123"/>
      <c r="V81" s="123"/>
      <c r="W81" s="123"/>
    </row>
    <row r="82" spans="1:24" ht="13.5" customHeight="1" thickBot="1" x14ac:dyDescent="0.3">
      <c r="A82" s="81"/>
      <c r="B82" s="83" t="s">
        <v>89</v>
      </c>
      <c r="C82" s="170" t="s">
        <v>111</v>
      </c>
      <c r="D82" s="171"/>
      <c r="E82" s="171"/>
      <c r="F82" s="172"/>
      <c r="G82" s="126">
        <v>5535885</v>
      </c>
      <c r="H82" s="123"/>
      <c r="I82" s="126">
        <v>5535885</v>
      </c>
      <c r="J82" s="123"/>
      <c r="K82" s="123"/>
      <c r="L82" s="123"/>
      <c r="M82" s="123"/>
      <c r="N82" s="123"/>
      <c r="O82" s="123"/>
      <c r="P82" s="126">
        <v>1366247</v>
      </c>
      <c r="Q82" s="123"/>
      <c r="R82" s="126">
        <v>3992426</v>
      </c>
      <c r="S82" s="123"/>
      <c r="T82" s="126">
        <v>177211</v>
      </c>
      <c r="U82" s="123"/>
      <c r="V82" s="123"/>
      <c r="W82" s="123"/>
    </row>
    <row r="83" spans="1:24" ht="13.5" customHeight="1" thickBot="1" x14ac:dyDescent="0.3">
      <c r="A83" s="81"/>
      <c r="B83" s="83" t="s">
        <v>90</v>
      </c>
      <c r="C83" s="151"/>
      <c r="D83" s="152"/>
      <c r="E83" s="152"/>
      <c r="F83" s="153"/>
      <c r="G83" s="30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</row>
    <row r="84" spans="1:24" ht="13.5" customHeight="1" thickBot="1" x14ac:dyDescent="0.3">
      <c r="A84" s="81"/>
      <c r="B84" s="83" t="s">
        <v>91</v>
      </c>
      <c r="C84" s="151"/>
      <c r="D84" s="152"/>
      <c r="E84" s="152"/>
      <c r="F84" s="153"/>
      <c r="G84" s="30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</row>
    <row r="85" spans="1:24" ht="13.5" customHeight="1" thickBot="1" x14ac:dyDescent="0.3">
      <c r="A85" s="81"/>
      <c r="B85" s="83" t="s">
        <v>92</v>
      </c>
      <c r="C85" s="151"/>
      <c r="D85" s="152"/>
      <c r="E85" s="152"/>
      <c r="F85" s="153"/>
      <c r="G85" s="30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</row>
    <row r="86" spans="1:24" ht="13.5" customHeight="1" thickBot="1" x14ac:dyDescent="0.3">
      <c r="A86" s="81"/>
      <c r="B86" s="83" t="s">
        <v>93</v>
      </c>
      <c r="C86" s="151"/>
      <c r="D86" s="152"/>
      <c r="E86" s="152"/>
      <c r="F86" s="153"/>
      <c r="G86" s="30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</row>
    <row r="87" spans="1:24" ht="13.5" customHeight="1" thickBot="1" x14ac:dyDescent="0.3">
      <c r="A87" s="81"/>
      <c r="B87" s="83" t="s">
        <v>94</v>
      </c>
      <c r="C87" s="151"/>
      <c r="D87" s="157"/>
      <c r="E87" s="157"/>
      <c r="F87" s="158"/>
      <c r="G87" s="30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7" t="b">
        <f>NOT(ISBLANK(C87))</f>
        <v>0</v>
      </c>
    </row>
    <row r="88" spans="1:24" ht="13.5" customHeight="1" thickBot="1" x14ac:dyDescent="0.3">
      <c r="A88" s="81"/>
      <c r="B88" s="83" t="s">
        <v>95</v>
      </c>
      <c r="C88" s="151"/>
      <c r="D88" s="157"/>
      <c r="E88" s="157"/>
      <c r="F88" s="158"/>
      <c r="G88" s="30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7" t="b">
        <f>NOT(ISBLANK(C88))</f>
        <v>0</v>
      </c>
    </row>
    <row r="89" spans="1:24" ht="13.5" customHeight="1" thickBot="1" x14ac:dyDescent="0.3">
      <c r="A89" s="81"/>
      <c r="B89" s="85" t="s">
        <v>96</v>
      </c>
      <c r="C89" s="145" t="s">
        <v>97</v>
      </c>
      <c r="D89" s="159"/>
      <c r="E89" s="159"/>
      <c r="F89" s="160"/>
      <c r="G89" s="30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7" t="b">
        <f>NOT(ISBLANK(C89))</f>
        <v>1</v>
      </c>
    </row>
    <row r="90" spans="1:24" ht="13.5" customHeight="1" thickTop="1" thickBot="1" x14ac:dyDescent="0.3">
      <c r="A90" s="81"/>
      <c r="B90" s="86" t="s">
        <v>98</v>
      </c>
      <c r="C90" s="161" t="s">
        <v>99</v>
      </c>
      <c r="D90" s="162"/>
      <c r="E90" s="162"/>
      <c r="F90" s="163"/>
      <c r="G90" s="140">
        <f>IF(COUNT(G80:G89)&gt;0,SUM(G80:G89),"NR")</f>
        <v>-12952739</v>
      </c>
      <c r="H90" s="134" t="str">
        <f t="shared" ref="H90:W90" si="26">IF(COUNT(H80:H89)&gt;0,SUM(H80:H89),"NR")</f>
        <v>NR</v>
      </c>
      <c r="I90" s="134">
        <f t="shared" si="26"/>
        <v>-12952739</v>
      </c>
      <c r="J90" s="134" t="str">
        <f t="shared" si="26"/>
        <v>NR</v>
      </c>
      <c r="K90" s="134" t="str">
        <f t="shared" si="26"/>
        <v>NR</v>
      </c>
      <c r="L90" s="134" t="str">
        <f t="shared" si="26"/>
        <v>NR</v>
      </c>
      <c r="M90" s="134" t="str">
        <f t="shared" si="26"/>
        <v>NR</v>
      </c>
      <c r="N90" s="134" t="str">
        <f t="shared" si="26"/>
        <v>NR</v>
      </c>
      <c r="O90" s="134" t="str">
        <f t="shared" si="26"/>
        <v>NR</v>
      </c>
      <c r="P90" s="134">
        <f t="shared" si="26"/>
        <v>1412953</v>
      </c>
      <c r="Q90" s="134" t="str">
        <f t="shared" si="26"/>
        <v>NR</v>
      </c>
      <c r="R90" s="134">
        <f>IF(COUNT(R80:R89)&gt;0,SUM(R80:R89),"NR")</f>
        <v>-13345761</v>
      </c>
      <c r="S90" s="134" t="str">
        <f t="shared" si="26"/>
        <v>NR</v>
      </c>
      <c r="T90" s="134">
        <f t="shared" si="26"/>
        <v>-1019932</v>
      </c>
      <c r="U90" s="134" t="str">
        <f t="shared" si="26"/>
        <v>NR</v>
      </c>
      <c r="V90" s="134" t="str">
        <f t="shared" si="26"/>
        <v>NR</v>
      </c>
      <c r="W90" s="134" t="str">
        <f t="shared" si="26"/>
        <v>NR</v>
      </c>
    </row>
    <row r="91" spans="1:24" ht="13.5" customHeight="1" thickTop="1" thickBot="1" x14ac:dyDescent="0.3">
      <c r="A91" s="81"/>
      <c r="B91" s="96"/>
      <c r="C91" s="97"/>
      <c r="D91" s="119"/>
      <c r="E91" s="119"/>
      <c r="F91" s="120"/>
      <c r="G91" s="98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</row>
    <row r="92" spans="1:24" ht="13.5" customHeight="1" thickBot="1" x14ac:dyDescent="0.3">
      <c r="A92" s="78" t="s">
        <v>100</v>
      </c>
      <c r="B92" s="100"/>
      <c r="C92" s="101"/>
      <c r="D92" s="119"/>
      <c r="E92" s="119"/>
      <c r="F92" s="120"/>
      <c r="G92" s="102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</row>
    <row r="93" spans="1:24" ht="13.5" customHeight="1" thickBot="1" x14ac:dyDescent="0.3">
      <c r="A93" s="104" t="s">
        <v>101</v>
      </c>
      <c r="B93" s="100"/>
      <c r="C93" s="101"/>
      <c r="D93" s="119"/>
      <c r="E93" s="119"/>
      <c r="F93" s="120"/>
      <c r="G93" s="105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</row>
    <row r="94" spans="1:24" ht="13.5" customHeight="1" thickBot="1" x14ac:dyDescent="0.3">
      <c r="A94" s="81"/>
      <c r="B94" s="82">
        <v>2901</v>
      </c>
      <c r="C94" s="164"/>
      <c r="D94" s="165"/>
      <c r="E94" s="165"/>
      <c r="F94" s="166"/>
      <c r="G94" s="30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7" t="b">
        <f t="shared" ref="X94:X99" si="27">NOT(ISBLANK(C94))</f>
        <v>0</v>
      </c>
    </row>
    <row r="95" spans="1:24" ht="13.5" customHeight="1" thickBot="1" x14ac:dyDescent="0.3">
      <c r="A95" s="81"/>
      <c r="B95" s="84">
        <v>2902</v>
      </c>
      <c r="C95" s="151"/>
      <c r="D95" s="152"/>
      <c r="E95" s="152"/>
      <c r="F95" s="153"/>
      <c r="G95" s="30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7" t="b">
        <f t="shared" si="27"/>
        <v>0</v>
      </c>
    </row>
    <row r="96" spans="1:24" ht="13.5" customHeight="1" thickBot="1" x14ac:dyDescent="0.3">
      <c r="A96" s="81"/>
      <c r="B96" s="84">
        <v>2903</v>
      </c>
      <c r="C96" s="151"/>
      <c r="D96" s="152"/>
      <c r="E96" s="152"/>
      <c r="F96" s="153"/>
      <c r="G96" s="30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7" t="b">
        <f t="shared" si="27"/>
        <v>0</v>
      </c>
    </row>
    <row r="97" spans="1:24" ht="13.5" customHeight="1" thickBot="1" x14ac:dyDescent="0.3">
      <c r="A97" s="81"/>
      <c r="B97" s="83">
        <v>2904</v>
      </c>
      <c r="C97" s="151"/>
      <c r="D97" s="152"/>
      <c r="E97" s="152"/>
      <c r="F97" s="153"/>
      <c r="G97" s="30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7" t="b">
        <f t="shared" si="27"/>
        <v>0</v>
      </c>
    </row>
    <row r="98" spans="1:24" ht="13.5" customHeight="1" thickBot="1" x14ac:dyDescent="0.3">
      <c r="A98" s="81"/>
      <c r="B98" s="84">
        <v>2905</v>
      </c>
      <c r="C98" s="151"/>
      <c r="D98" s="152"/>
      <c r="E98" s="152"/>
      <c r="F98" s="153"/>
      <c r="G98" s="30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7" t="b">
        <f t="shared" si="27"/>
        <v>0</v>
      </c>
    </row>
    <row r="99" spans="1:24" ht="13.5" customHeight="1" thickBot="1" x14ac:dyDescent="0.3">
      <c r="A99" s="81"/>
      <c r="B99" s="84">
        <v>2918</v>
      </c>
      <c r="C99" s="154" t="s">
        <v>102</v>
      </c>
      <c r="D99" s="155"/>
      <c r="E99" s="155"/>
      <c r="F99" s="156"/>
      <c r="G99" s="30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7" t="b">
        <f t="shared" si="27"/>
        <v>1</v>
      </c>
    </row>
    <row r="100" spans="1:24" ht="13.5" customHeight="1" thickBot="1" x14ac:dyDescent="0.3">
      <c r="A100" s="81"/>
      <c r="B100" s="83">
        <v>2919</v>
      </c>
      <c r="C100" s="154" t="s">
        <v>103</v>
      </c>
      <c r="D100" s="155"/>
      <c r="E100" s="155"/>
      <c r="F100" s="156"/>
      <c r="G100" s="107" t="str">
        <f t="shared" ref="G100:W100" si="28">IF(COUNT(G94:G99)&gt;0,SUM(G94:G99),"NR")</f>
        <v>NR</v>
      </c>
      <c r="H100" s="35" t="str">
        <f t="shared" si="28"/>
        <v>NR</v>
      </c>
      <c r="I100" s="35" t="str">
        <f t="shared" si="28"/>
        <v>NR</v>
      </c>
      <c r="J100" s="35" t="str">
        <f t="shared" si="28"/>
        <v>NR</v>
      </c>
      <c r="K100" s="35" t="str">
        <f t="shared" si="28"/>
        <v>NR</v>
      </c>
      <c r="L100" s="35" t="str">
        <f t="shared" si="28"/>
        <v>NR</v>
      </c>
      <c r="M100" s="35" t="str">
        <f t="shared" si="28"/>
        <v>NR</v>
      </c>
      <c r="N100" s="35" t="str">
        <f t="shared" si="28"/>
        <v>NR</v>
      </c>
      <c r="O100" s="35" t="str">
        <f t="shared" si="28"/>
        <v>NR</v>
      </c>
      <c r="P100" s="35" t="str">
        <f t="shared" si="28"/>
        <v>NR</v>
      </c>
      <c r="Q100" s="35" t="str">
        <f t="shared" si="28"/>
        <v>NR</v>
      </c>
      <c r="R100" s="35" t="str">
        <f>IF(COUNT(R94:R99)&gt;0,SUM(R94:R99),"NR")</f>
        <v>NR</v>
      </c>
      <c r="S100" s="35" t="str">
        <f t="shared" si="28"/>
        <v>NR</v>
      </c>
      <c r="T100" s="35" t="str">
        <f t="shared" si="28"/>
        <v>NR</v>
      </c>
      <c r="U100" s="35" t="str">
        <f t="shared" si="28"/>
        <v>NR</v>
      </c>
      <c r="V100" s="35" t="str">
        <f t="shared" si="28"/>
        <v>NR</v>
      </c>
      <c r="W100" s="35" t="str">
        <f t="shared" si="28"/>
        <v>NR</v>
      </c>
    </row>
    <row r="101" spans="1:24" ht="13.5" customHeight="1" thickBot="1" x14ac:dyDescent="0.3">
      <c r="A101" s="81" t="s">
        <v>104</v>
      </c>
      <c r="B101" s="108"/>
      <c r="C101" s="109"/>
      <c r="D101" s="110"/>
      <c r="E101" s="110"/>
      <c r="F101" s="111"/>
      <c r="G101" s="105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</row>
    <row r="102" spans="1:24" ht="13.5" customHeight="1" thickBot="1" x14ac:dyDescent="0.3">
      <c r="A102" s="81"/>
      <c r="B102" s="84">
        <v>2921</v>
      </c>
      <c r="C102" s="151"/>
      <c r="D102" s="152"/>
      <c r="E102" s="152"/>
      <c r="F102" s="153"/>
      <c r="G102" s="30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7" t="b">
        <f t="shared" ref="X102:X107" si="29">NOT(ISBLANK(C102))</f>
        <v>0</v>
      </c>
    </row>
    <row r="103" spans="1:24" ht="13.5" customHeight="1" thickBot="1" x14ac:dyDescent="0.3">
      <c r="A103" s="81"/>
      <c r="B103" s="84">
        <v>2922</v>
      </c>
      <c r="C103" s="151"/>
      <c r="D103" s="152"/>
      <c r="E103" s="152"/>
      <c r="F103" s="153"/>
      <c r="G103" s="30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7" t="b">
        <f t="shared" si="29"/>
        <v>0</v>
      </c>
    </row>
    <row r="104" spans="1:24" ht="13.5" customHeight="1" thickBot="1" x14ac:dyDescent="0.3">
      <c r="A104" s="81"/>
      <c r="B104" s="84">
        <v>2923</v>
      </c>
      <c r="C104" s="151"/>
      <c r="D104" s="152"/>
      <c r="E104" s="152"/>
      <c r="F104" s="153"/>
      <c r="G104" s="30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7" t="b">
        <f t="shared" si="29"/>
        <v>0</v>
      </c>
    </row>
    <row r="105" spans="1:24" ht="13.5" customHeight="1" thickBot="1" x14ac:dyDescent="0.3">
      <c r="A105" s="81"/>
      <c r="B105" s="84">
        <v>2924</v>
      </c>
      <c r="C105" s="151"/>
      <c r="D105" s="152"/>
      <c r="E105" s="152"/>
      <c r="F105" s="153"/>
      <c r="G105" s="30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7" t="b">
        <f t="shared" si="29"/>
        <v>0</v>
      </c>
    </row>
    <row r="106" spans="1:24" ht="13.5" customHeight="1" thickBot="1" x14ac:dyDescent="0.3">
      <c r="A106" s="81"/>
      <c r="B106" s="84">
        <v>2925</v>
      </c>
      <c r="C106" s="151"/>
      <c r="D106" s="152"/>
      <c r="E106" s="152"/>
      <c r="F106" s="153"/>
      <c r="G106" s="30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7" t="b">
        <f t="shared" si="29"/>
        <v>0</v>
      </c>
    </row>
    <row r="107" spans="1:24" ht="13.5" customHeight="1" thickBot="1" x14ac:dyDescent="0.3">
      <c r="A107" s="81"/>
      <c r="B107" s="83">
        <v>2938</v>
      </c>
      <c r="C107" s="154" t="s">
        <v>105</v>
      </c>
      <c r="D107" s="155"/>
      <c r="E107" s="155"/>
      <c r="F107" s="156"/>
      <c r="G107" s="30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7" t="b">
        <f t="shared" si="29"/>
        <v>1</v>
      </c>
    </row>
    <row r="108" spans="1:24" ht="13.5" customHeight="1" thickBot="1" x14ac:dyDescent="0.3">
      <c r="A108" s="81"/>
      <c r="B108" s="84">
        <v>2939</v>
      </c>
      <c r="C108" s="145" t="s">
        <v>106</v>
      </c>
      <c r="D108" s="146"/>
      <c r="E108" s="146"/>
      <c r="F108" s="147"/>
      <c r="G108" s="107" t="str">
        <f t="shared" ref="G108:W108" si="30">IF(COUNT(G102:G107)&gt;0,SUM(G102:G107),"NR")</f>
        <v>NR</v>
      </c>
      <c r="H108" s="35" t="str">
        <f t="shared" si="30"/>
        <v>NR</v>
      </c>
      <c r="I108" s="35" t="str">
        <f t="shared" si="30"/>
        <v>NR</v>
      </c>
      <c r="J108" s="35" t="str">
        <f t="shared" si="30"/>
        <v>NR</v>
      </c>
      <c r="K108" s="35" t="str">
        <f t="shared" si="30"/>
        <v>NR</v>
      </c>
      <c r="L108" s="35" t="str">
        <f t="shared" si="30"/>
        <v>NR</v>
      </c>
      <c r="M108" s="35" t="str">
        <f t="shared" si="30"/>
        <v>NR</v>
      </c>
      <c r="N108" s="35" t="str">
        <f t="shared" si="30"/>
        <v>NR</v>
      </c>
      <c r="O108" s="35" t="str">
        <f t="shared" si="30"/>
        <v>NR</v>
      </c>
      <c r="P108" s="35" t="str">
        <f t="shared" si="30"/>
        <v>NR</v>
      </c>
      <c r="Q108" s="35" t="str">
        <f t="shared" si="30"/>
        <v>NR</v>
      </c>
      <c r="R108" s="35" t="str">
        <f>IF(COUNT(R102:R107)&gt;0,SUM(R102:R107),"NR")</f>
        <v>NR</v>
      </c>
      <c r="S108" s="35" t="str">
        <f t="shared" ref="S108" si="31">IF(COUNT(S102:S107)&gt;0,SUM(S102:S107),"NR")</f>
        <v>NR</v>
      </c>
      <c r="T108" s="35" t="str">
        <f t="shared" si="30"/>
        <v>NR</v>
      </c>
      <c r="U108" s="35" t="str">
        <f t="shared" si="30"/>
        <v>NR</v>
      </c>
      <c r="V108" s="35" t="str">
        <f t="shared" si="30"/>
        <v>NR</v>
      </c>
      <c r="W108" s="35" t="str">
        <f t="shared" si="30"/>
        <v>NR</v>
      </c>
    </row>
    <row r="109" spans="1:24" ht="13.5" customHeight="1" thickTop="1" thickBot="1" x14ac:dyDescent="0.3">
      <c r="A109" s="112"/>
      <c r="B109" s="113">
        <v>2999</v>
      </c>
      <c r="C109" s="148" t="s">
        <v>107</v>
      </c>
      <c r="D109" s="149"/>
      <c r="E109" s="149"/>
      <c r="F109" s="150"/>
      <c r="G109" s="142" t="str">
        <f t="shared" ref="G109:W109" si="32">IF(COUNT(G100:G108)&gt;0,SUM(G100)-SUM(G108),"NR")</f>
        <v>NR</v>
      </c>
      <c r="H109" s="139" t="str">
        <f t="shared" si="32"/>
        <v>NR</v>
      </c>
      <c r="I109" s="139" t="str">
        <f t="shared" si="32"/>
        <v>NR</v>
      </c>
      <c r="J109" s="139" t="str">
        <f t="shared" si="32"/>
        <v>NR</v>
      </c>
      <c r="K109" s="139" t="str">
        <f t="shared" si="32"/>
        <v>NR</v>
      </c>
      <c r="L109" s="139" t="str">
        <f t="shared" si="32"/>
        <v>NR</v>
      </c>
      <c r="M109" s="139" t="str">
        <f t="shared" ref="M109:N109" si="33">IF(COUNT(M100:M108)&gt;0,SUM(M100)-SUM(M108),"NR")</f>
        <v>NR</v>
      </c>
      <c r="N109" s="139" t="str">
        <f t="shared" si="33"/>
        <v>NR</v>
      </c>
      <c r="O109" s="139" t="str">
        <f t="shared" si="32"/>
        <v>NR</v>
      </c>
      <c r="P109" s="139" t="str">
        <f t="shared" si="32"/>
        <v>NR</v>
      </c>
      <c r="Q109" s="139" t="str">
        <f t="shared" si="32"/>
        <v>NR</v>
      </c>
      <c r="R109" s="139" t="str">
        <f>IF(COUNT(R100:R108)&gt;0,SUM(R100)-SUM(R108),"NR")</f>
        <v>NR</v>
      </c>
      <c r="S109" s="139" t="str">
        <f t="shared" ref="S109" si="34">IF(COUNT(S100:S108)&gt;0,SUM(S100)-SUM(S108),"NR")</f>
        <v>NR</v>
      </c>
      <c r="T109" s="139" t="str">
        <f t="shared" si="32"/>
        <v>NR</v>
      </c>
      <c r="U109" s="139" t="str">
        <f t="shared" si="32"/>
        <v>NR</v>
      </c>
      <c r="V109" s="139" t="str">
        <f t="shared" si="32"/>
        <v>NR</v>
      </c>
      <c r="W109" s="139" t="str">
        <f t="shared" si="32"/>
        <v>NR</v>
      </c>
    </row>
    <row r="110" spans="1:24" hidden="1" x14ac:dyDescent="0.25">
      <c r="A110" s="119"/>
      <c r="B110" s="119"/>
      <c r="C110" s="119"/>
      <c r="D110" s="119"/>
      <c r="E110" s="119"/>
      <c r="F110" s="119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</row>
  </sheetData>
  <mergeCells count="122">
    <mergeCell ref="A1:W1"/>
    <mergeCell ref="A2:W2"/>
    <mergeCell ref="A3:W3"/>
    <mergeCell ref="A4:W4"/>
    <mergeCell ref="A5:W5"/>
    <mergeCell ref="C6:F6"/>
    <mergeCell ref="C15:F15"/>
    <mergeCell ref="C16:F16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</mergeCells>
  <conditionalFormatting sqref="A1">
    <cfRule type="expression" dxfId="5" priority="7" stopIfTrue="1">
      <formula>OR(ISBLANK(A1),EXACT(UPPER(A1),"&lt; NAME OF HMO &gt;"))</formula>
    </cfRule>
  </conditionalFormatting>
  <conditionalFormatting sqref="E12 E14 D39">
    <cfRule type="expression" dxfId="4" priority="8" stopIfTrue="1">
      <formula>ISBLANK(D12)</formula>
    </cfRule>
  </conditionalFormatting>
  <conditionalFormatting sqref="G60:R69 G73:R76 G80:U89">
    <cfRule type="expression" dxfId="3" priority="1" stopIfTrue="1">
      <formula>ISBLANK($C60)</formula>
    </cfRule>
  </conditionalFormatting>
  <conditionalFormatting sqref="S60:W69 S73:W76 V80:W89 G94:W99 G102:W107">
    <cfRule type="expression" dxfId="2" priority="5" stopIfTrue="1">
      <formula>ISBLANK($C60)</formula>
    </cfRule>
  </conditionalFormatting>
  <conditionalFormatting sqref="V8">
    <cfRule type="expression" dxfId="1" priority="2" stopIfTrue="1">
      <formula>X10</formula>
    </cfRule>
  </conditionalFormatting>
  <conditionalFormatting sqref="V9 V12:V15 V18 V22:V29 V33:V49 V60:V70 V73:V77 V80:V90 V94:V100 V102:V109">
    <cfRule type="expression" dxfId="0" priority="3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W102:W107 G60:U69 W80:W89 W73:W76 W94:W99 G80:U89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45" right="0.45" top="0.5" bottom="0.75" header="0.3" footer="0.3"/>
  <pageSetup paperSize="5" scale="47" fitToWidth="2" fitToHeight="2" orientation="landscape" horizontalDpi="204" verticalDpi="192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Hennepin Health Statement of Revenue, Expenses and Net Income </DocTitle>
    <_x0055_RL2 xmlns="197dce87-66b0-4d13-ab68-c175b121ab85">/facilities/insurance/managedcare/reports/financial/docs/2024/hh24supp1.xlsx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437EEDF7-8B50-464D-AC29-299A39651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E63C7-8B5E-4215-8F06-A6731250B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B0C94-77B5-4A1B-8A99-AEA9132F5CAE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7a0ad8a-c71d-4ce7-94c7-383a5f46deff"/>
    <ds:schemaRef ds:uri="197dce87-66b0-4d13-ab68-c175b121ab8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Hennepin Health Statement of Revenue, Expenses and Net Income</dc:title>
  <dc:subject/>
  <dc:creator>HEALTH.MCS@state.mn.us</dc:creator>
  <cp:keywords/>
  <dc:description/>
  <cp:revision/>
  <cp:lastPrinted>2025-03-24T21:25:42Z</cp:lastPrinted>
  <dcterms:created xsi:type="dcterms:W3CDTF">2024-11-14T17:52:52Z</dcterms:created>
  <dcterms:modified xsi:type="dcterms:W3CDTF">2025-06-10T16:58:24Z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https://mn365.sharepoint.com/facilities/insurance/managedcare/reports/financial/docs, /facilities/insurance/managedcare/reports/financial/docs/</vt:lpwstr>
  </property>
</Properties>
</file>