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reports\financial\docs\2024\"/>
    </mc:Choice>
  </mc:AlternateContent>
  <xr:revisionPtr revIDLastSave="0" documentId="8_{E0DBB861-C915-4879-AFDC-89423811AD1E}" xr6:coauthVersionLast="47" xr6:coauthVersionMax="47" xr10:uidLastSave="{00000000-0000-0000-0000-000000000000}"/>
  <bookViews>
    <workbookView xWindow="38280" yWindow="-120" windowWidth="29040" windowHeight="15840" xr2:uid="{135E7B07-E9C4-4E14-A42C-229984E111F6}"/>
  </bookViews>
  <sheets>
    <sheet name="Exhibit" sheetId="1" r:id="rId1"/>
    <sheet name="Explanations" sheetId="2" r:id="rId2"/>
    <sheet name="Instruction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  <c r="M20" i="1" l="1"/>
  <c r="M27" i="1" s="1"/>
  <c r="K20" i="1"/>
  <c r="K27" i="1" s="1"/>
  <c r="P27" i="1"/>
  <c r="G20" i="1"/>
  <c r="F20" i="1"/>
  <c r="F27" i="1" s="1"/>
  <c r="E26" i="1"/>
  <c r="C26" i="1" s="1"/>
  <c r="P36" i="1"/>
  <c r="O27" i="1"/>
  <c r="K36" i="1"/>
  <c r="E25" i="1"/>
  <c r="C25" i="1" s="1"/>
  <c r="L35" i="1"/>
  <c r="E24" i="1"/>
  <c r="C24" i="1" s="1"/>
  <c r="E23" i="1"/>
  <c r="C23" i="1" s="1"/>
  <c r="R27" i="1"/>
  <c r="N33" i="1"/>
  <c r="E22" i="1"/>
  <c r="C22" i="1" s="1"/>
  <c r="M32" i="1"/>
  <c r="L27" i="1"/>
  <c r="E21" i="1"/>
  <c r="R37" i="1"/>
  <c r="R36" i="1"/>
  <c r="R35" i="1"/>
  <c r="R34" i="1"/>
  <c r="R32" i="1"/>
  <c r="P32" i="1"/>
  <c r="L33" i="1"/>
  <c r="N35" i="1"/>
  <c r="O35" i="1"/>
  <c r="L16" i="1"/>
  <c r="M37" i="1"/>
  <c r="N16" i="1"/>
  <c r="P16" i="1"/>
  <c r="K33" i="1"/>
  <c r="K35" i="1"/>
  <c r="K16" i="1"/>
  <c r="I34" i="1"/>
  <c r="I37" i="1"/>
  <c r="G36" i="1"/>
  <c r="G37" i="1"/>
  <c r="F37" i="1"/>
  <c r="E44" i="1"/>
  <c r="C44" i="1" s="1"/>
  <c r="E43" i="1"/>
  <c r="C43" i="1" s="1"/>
  <c r="C42" i="1"/>
  <c r="E41" i="1"/>
  <c r="C41" i="1" s="1"/>
  <c r="E40" i="1"/>
  <c r="C40" i="1" s="1"/>
  <c r="E39" i="1"/>
  <c r="C39" i="1" s="1"/>
  <c r="S37" i="1"/>
  <c r="Q37" i="1"/>
  <c r="J37" i="1"/>
  <c r="H37" i="1"/>
  <c r="D37" i="1"/>
  <c r="S36" i="1"/>
  <c r="Q36" i="1"/>
  <c r="M36" i="1"/>
  <c r="J36" i="1"/>
  <c r="H36" i="1"/>
  <c r="D36" i="1"/>
  <c r="S35" i="1"/>
  <c r="S38" i="1" s="1"/>
  <c r="S45" i="1" s="1"/>
  <c r="Q35" i="1"/>
  <c r="P35" i="1"/>
  <c r="M35" i="1"/>
  <c r="J35" i="1"/>
  <c r="H35" i="1"/>
  <c r="G35" i="1"/>
  <c r="D35" i="1"/>
  <c r="S34" i="1"/>
  <c r="Q34" i="1"/>
  <c r="O34" i="1"/>
  <c r="M34" i="1"/>
  <c r="L34" i="1"/>
  <c r="K34" i="1"/>
  <c r="J34" i="1"/>
  <c r="H34" i="1"/>
  <c r="G34" i="1"/>
  <c r="D34" i="1"/>
  <c r="S33" i="1"/>
  <c r="Q33" i="1"/>
  <c r="O33" i="1"/>
  <c r="J33" i="1"/>
  <c r="H33" i="1"/>
  <c r="G33" i="1"/>
  <c r="F33" i="1"/>
  <c r="D33" i="1"/>
  <c r="S32" i="1"/>
  <c r="Q32" i="1"/>
  <c r="O32" i="1"/>
  <c r="N32" i="1"/>
  <c r="K32" i="1"/>
  <c r="J32" i="1"/>
  <c r="H32" i="1"/>
  <c r="D32" i="1"/>
  <c r="S31" i="1"/>
  <c r="Q31" i="1"/>
  <c r="N31" i="1"/>
  <c r="M31" i="1"/>
  <c r="L31" i="1"/>
  <c r="J31" i="1"/>
  <c r="H31" i="1"/>
  <c r="D31" i="1"/>
  <c r="S27" i="1"/>
  <c r="Q27" i="1"/>
  <c r="J27" i="1"/>
  <c r="I27" i="1"/>
  <c r="H27" i="1"/>
  <c r="G27" i="1"/>
  <c r="D27" i="1"/>
  <c r="S16" i="1"/>
  <c r="Q16" i="1"/>
  <c r="J16" i="1"/>
  <c r="H16" i="1"/>
  <c r="D16" i="1"/>
  <c r="K37" i="1" l="1"/>
  <c r="I16" i="1"/>
  <c r="F16" i="1"/>
  <c r="P37" i="1"/>
  <c r="L37" i="1"/>
  <c r="R16" i="1"/>
  <c r="E20" i="1"/>
  <c r="C20" i="1" s="1"/>
  <c r="H38" i="1"/>
  <c r="H45" i="1" s="1"/>
  <c r="Q38" i="1"/>
  <c r="Q45" i="1" s="1"/>
  <c r="N27" i="1"/>
  <c r="N34" i="1"/>
  <c r="M33" i="1"/>
  <c r="M38" i="1" s="1"/>
  <c r="M45" i="1" s="1"/>
  <c r="F35" i="1"/>
  <c r="I35" i="1"/>
  <c r="O31" i="1"/>
  <c r="O37" i="1"/>
  <c r="F32" i="1"/>
  <c r="I36" i="1"/>
  <c r="P34" i="1"/>
  <c r="F36" i="1"/>
  <c r="N37" i="1"/>
  <c r="I33" i="1"/>
  <c r="L32" i="1"/>
  <c r="I32" i="1"/>
  <c r="O36" i="1"/>
  <c r="P33" i="1"/>
  <c r="G31" i="1"/>
  <c r="N36" i="1"/>
  <c r="J38" i="1"/>
  <c r="J45" i="1" s="1"/>
  <c r="L36" i="1"/>
  <c r="R33" i="1"/>
  <c r="G32" i="1"/>
  <c r="R31" i="1"/>
  <c r="R38" i="1" s="1"/>
  <c r="R45" i="1" s="1"/>
  <c r="M16" i="1"/>
  <c r="O16" i="1"/>
  <c r="P31" i="1"/>
  <c r="K31" i="1"/>
  <c r="K38" i="1" s="1"/>
  <c r="K45" i="1" s="1"/>
  <c r="I31" i="1"/>
  <c r="E10" i="1"/>
  <c r="C10" i="1" s="1"/>
  <c r="E15" i="1"/>
  <c r="C15" i="1" s="1"/>
  <c r="E11" i="1"/>
  <c r="E33" i="1" s="1"/>
  <c r="C33" i="1" s="1"/>
  <c r="E12" i="1"/>
  <c r="E34" i="1" s="1"/>
  <c r="C34" i="1" s="1"/>
  <c r="G16" i="1"/>
  <c r="F34" i="1"/>
  <c r="E13" i="1"/>
  <c r="E14" i="1"/>
  <c r="F31" i="1"/>
  <c r="F38" i="1" s="1"/>
  <c r="F45" i="1" s="1"/>
  <c r="E9" i="1"/>
  <c r="C9" i="1" s="1"/>
  <c r="D38" i="1"/>
  <c r="D45" i="1" s="1"/>
  <c r="C21" i="1"/>
  <c r="L38" i="1" l="1"/>
  <c r="L45" i="1" s="1"/>
  <c r="C27" i="1"/>
  <c r="E27" i="1"/>
  <c r="O38" i="1"/>
  <c r="O45" i="1" s="1"/>
  <c r="G38" i="1"/>
  <c r="G45" i="1" s="1"/>
  <c r="P38" i="1"/>
  <c r="P45" i="1" s="1"/>
  <c r="I38" i="1"/>
  <c r="I45" i="1" s="1"/>
  <c r="N38" i="1"/>
  <c r="N45" i="1" s="1"/>
  <c r="E37" i="1"/>
  <c r="C37" i="1" s="1"/>
  <c r="C12" i="1"/>
  <c r="E32" i="1"/>
  <c r="C32" i="1" s="1"/>
  <c r="C11" i="1"/>
  <c r="E36" i="1"/>
  <c r="C36" i="1" s="1"/>
  <c r="C14" i="1"/>
  <c r="C13" i="1"/>
  <c r="E35" i="1"/>
  <c r="C35" i="1" s="1"/>
  <c r="E31" i="1"/>
  <c r="E16" i="1"/>
  <c r="C16" i="1" l="1"/>
  <c r="E38" i="1"/>
  <c r="E45" i="1" s="1"/>
  <c r="C31" i="1"/>
  <c r="C38" i="1" s="1"/>
  <c r="C45" i="1" s="1"/>
</calcChain>
</file>

<file path=xl/sharedStrings.xml><?xml version="1.0" encoding="utf-8"?>
<sst xmlns="http://schemas.openxmlformats.org/spreadsheetml/2006/main" count="109" uniqueCount="59">
  <si>
    <t>Minnesota Supplement Report #1A</t>
  </si>
  <si>
    <t>REALLOCATION OF EXPENSES AND INVESTMENT INCOME</t>
  </si>
  <si>
    <t>Public Information, Minnesota Statutes § 62D.08</t>
  </si>
  <si>
    <t>For Dental: Please use "Explanations" tab to clarify any overlap reporting of Dental in other columns.</t>
  </si>
  <si>
    <t>Line</t>
  </si>
  <si>
    <t>Direct Non-Claim Expenses</t>
  </si>
  <si>
    <t>Total</t>
  </si>
  <si>
    <t>Non MN products</t>
  </si>
  <si>
    <t>Total MN products</t>
  </si>
  <si>
    <t>Commercial</t>
  </si>
  <si>
    <t>Medicare Advantage</t>
  </si>
  <si>
    <t>Medicare Cost</t>
  </si>
  <si>
    <t>Medicare Supplement</t>
  </si>
  <si>
    <t>Medicare Part D</t>
  </si>
  <si>
    <t>MSHO</t>
  </si>
  <si>
    <t>SNBC MA only</t>
  </si>
  <si>
    <t>SNBC Integrated</t>
  </si>
  <si>
    <t>PMAP</t>
  </si>
  <si>
    <t>MSC+</t>
  </si>
  <si>
    <t>MNCare</t>
  </si>
  <si>
    <t>Dental</t>
  </si>
  <si>
    <t>Other</t>
  </si>
  <si>
    <t>Admin Services Only</t>
  </si>
  <si>
    <t>Employee benefit expenses</t>
  </si>
  <si>
    <t>Sales expenses</t>
  </si>
  <si>
    <t>General business/office expense</t>
  </si>
  <si>
    <t>State premium taxes and assessments</t>
  </si>
  <si>
    <t>Consulting and professional fees</t>
  </si>
  <si>
    <t>Outsourced services</t>
  </si>
  <si>
    <t>Other expenses</t>
  </si>
  <si>
    <t>Total Direct Expenses</t>
  </si>
  <si>
    <t>Reallocated Indirect Non-Claim Expenses</t>
  </si>
  <si>
    <t>Total Indirect Expenses</t>
  </si>
  <si>
    <t>Direct plus Indirect Non-Claim Expenses</t>
  </si>
  <si>
    <t>NAIC Total</t>
  </si>
  <si>
    <t>Total Non-Claim Expenses = Sum of Lines 17 to 23</t>
  </si>
  <si>
    <t>Claims Adjustment Expenses</t>
  </si>
  <si>
    <t>Revenues (Supp Report #1, Line 8)</t>
  </si>
  <si>
    <t>Incurred Claims (Supp Report #1, Line 18  + Line 22)</t>
  </si>
  <si>
    <t>Net Investment Gain/(Loss) (Allocated)</t>
  </si>
  <si>
    <t>Aggregate Write Ins for Other Income or (Expenses)</t>
  </si>
  <si>
    <t>Federal and Foreign Income Taxes Incurred</t>
  </si>
  <si>
    <t>Net Income = Lines 26+28+29-24-25-27-30</t>
  </si>
  <si>
    <t>Please use the space below to explain any discrepancies between what is reported in Supplement Report #1 and Supplement Report #1a</t>
  </si>
  <si>
    <t xml:space="preserve">DRAFT </t>
  </si>
  <si>
    <t>These categorized administrative expenses should roll up into the general administrative expenses reported on line 21 on Minnesota Supplement Report #1, as well as the underwriting and investment exhibit part 3 – analysis of expenses, of the NAIC health blank. The categories are broken down as follows:</t>
  </si>
  <si>
    <t>Employee benefit expenses: salaries, wages and benefits</t>
  </si>
  <si>
    <t>Sales expenses:  commissions, marketing and advertising; cost of sales-related materials, postage, telephone and printing materials</t>
  </si>
  <si>
    <t>General business and office type expenses:  rent; non-sales related postage, express and telephone; non-sales related printing and office supplies; taxes (excluding state premium taxes and assessments), licenses and fees; traveling expenses; insurance, except on real estate; collection and bank service charges; group service and administration fees; real estate expenses; real estate taxes; equipment; occupancy, depreciation and amortization; cost of depreciation of ECP equipment and software</t>
  </si>
  <si>
    <t>Consulting and professional fees:  legal fees and expenses; certifications and accreditation fees; auditing, actuarial and other consulting fees; board, bureaus and association fees</t>
  </si>
  <si>
    <t>Outsourced services:  ECP; claims and other services</t>
  </si>
  <si>
    <t>Other expenses:  investment expenses not included elsewhere; aggregate write-ins for expenses; reimbursements by uninsured plans; reimbursements from fiscal intermediaries.</t>
  </si>
  <si>
    <t>Indirect expenses must be allocated by dollars of premium income, or premium-equivalent for ASO business.</t>
  </si>
  <si>
    <t>Investment gain must be allocated by the prior five years of net income.</t>
  </si>
  <si>
    <t>For the Year Ending December 31, 2024</t>
  </si>
  <si>
    <t>UCare Minnesota</t>
  </si>
  <si>
    <t>Current as of 4/14/2025</t>
  </si>
  <si>
    <t xml:space="preserve">For most recent version go to </t>
  </si>
  <si>
    <t>https://www.health.state.mn.us/facilities/insurance/managedcare/reports/index.html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</si>
</sst>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9">
    <xf numFmtId="0" fontId="0" fillId="0" borderId="0" xfId="0"/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" fillId="0" borderId="0" xfId="0" applyFont="1"/>
    <xf numFmtId="0" fontId="6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horizontal="center" vertical="top"/>
    </xf>
    <xf numFmtId="0" fontId="3" fillId="3" borderId="0" xfId="0" applyFont="1" applyFill="1"/>
    <xf numFmtId="0" fontId="4" fillId="3" borderId="0" xfId="0" applyFont="1" applyFill="1" applyAlignment="1">
      <alignment horizontal="center" vertical="top"/>
    </xf>
    <xf numFmtId="15" fontId="0" fillId="3" borderId="0" xfId="0" applyNumberFormat="1" applyFill="1"/>
    <xf numFmtId="0" fontId="4" fillId="3" borderId="1" xfId="0" applyFont="1" applyFill="1" applyBorder="1" applyAlignment="1">
      <alignment horizontal="center" vertical="top"/>
    </xf>
    <xf numFmtId="0" fontId="4" fillId="3" borderId="0" xfId="0" applyFont="1" applyFill="1" applyAlignment="1">
      <alignment vertical="top"/>
    </xf>
    <xf numFmtId="0" fontId="5" fillId="3" borderId="0" xfId="0" applyFont="1" applyFill="1"/>
    <xf numFmtId="0" fontId="4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vertical="top" wrapText="1"/>
    </xf>
    <xf numFmtId="0" fontId="6" fillId="3" borderId="0" xfId="0" applyFont="1" applyFill="1" applyAlignment="1">
      <alignment horizontal="center" vertical="top" wrapText="1"/>
    </xf>
    <xf numFmtId="0" fontId="1" fillId="3" borderId="0" xfId="0" applyFont="1" applyFill="1"/>
    <xf numFmtId="0" fontId="4" fillId="3" borderId="7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 wrapText="1"/>
    </xf>
    <xf numFmtId="0" fontId="0" fillId="3" borderId="0" xfId="0" applyFill="1" applyAlignment="1">
      <alignment horizontal="center"/>
    </xf>
    <xf numFmtId="0" fontId="0" fillId="4" borderId="0" xfId="0" applyFill="1"/>
    <xf numFmtId="0" fontId="7" fillId="4" borderId="0" xfId="0" applyFont="1" applyFill="1"/>
    <xf numFmtId="0" fontId="8" fillId="4" borderId="0" xfId="0" applyFont="1" applyFill="1"/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center"/>
    </xf>
    <xf numFmtId="164" fontId="6" fillId="0" borderId="5" xfId="1" applyNumberFormat="1" applyFont="1" applyBorder="1" applyAlignment="1">
      <alignment horizontal="center" vertical="top" wrapText="1"/>
    </xf>
    <xf numFmtId="164" fontId="4" fillId="2" borderId="5" xfId="1" applyNumberFormat="1" applyFont="1" applyFill="1" applyBorder="1" applyAlignment="1">
      <alignment horizontal="center" vertical="top" wrapText="1"/>
    </xf>
    <xf numFmtId="164" fontId="6" fillId="3" borderId="9" xfId="1" applyNumberFormat="1" applyFont="1" applyFill="1" applyBorder="1" applyAlignment="1">
      <alignment horizontal="center" vertical="top" wrapText="1"/>
    </xf>
    <xf numFmtId="164" fontId="0" fillId="3" borderId="0" xfId="1" applyNumberFormat="1" applyFont="1" applyFill="1"/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896BD-2CBC-49C4-B962-6B82C0ACB058}">
  <sheetPr>
    <pageSetUpPr fitToPage="1"/>
  </sheetPr>
  <dimension ref="A1:W130"/>
  <sheetViews>
    <sheetView tabSelected="1" workbookViewId="0">
      <selection activeCell="B6" sqref="B6"/>
    </sheetView>
  </sheetViews>
  <sheetFormatPr defaultColWidth="0" defaultRowHeight="15" zeroHeight="1" x14ac:dyDescent="0.25"/>
  <cols>
    <col min="1" max="1" width="8.7109375" customWidth="1"/>
    <col min="2" max="2" width="51.5703125" customWidth="1"/>
    <col min="3" max="3" width="16.5703125" style="38" bestFit="1" customWidth="1"/>
    <col min="4" max="4" width="12.7109375" style="38" customWidth="1"/>
    <col min="5" max="5" width="15.7109375" style="38" customWidth="1"/>
    <col min="6" max="6" width="14.7109375" style="38" customWidth="1"/>
    <col min="7" max="7" width="15.7109375" style="38" customWidth="1"/>
    <col min="8" max="10" width="12.7109375" style="38" customWidth="1"/>
    <col min="11" max="13" width="14.7109375" style="38" customWidth="1"/>
    <col min="14" max="14" width="15.7109375" style="38" customWidth="1"/>
    <col min="15" max="16" width="14.7109375" style="38" customWidth="1"/>
    <col min="17" max="18" width="12.7109375" style="38" customWidth="1"/>
    <col min="19" max="19" width="12.7109375" customWidth="1"/>
    <col min="20" max="23" width="12.7109375" hidden="1" customWidth="1"/>
    <col min="24" max="16384" width="8.7109375" hidden="1"/>
  </cols>
  <sheetData>
    <row r="1" spans="1:20" s="13" customFormat="1" ht="15.75" x14ac:dyDescent="0.25">
      <c r="G1" s="14" t="s">
        <v>55</v>
      </c>
    </row>
    <row r="2" spans="1:20" s="13" customFormat="1" ht="23.25" x14ac:dyDescent="0.35">
      <c r="B2" s="13" t="s">
        <v>56</v>
      </c>
      <c r="C2" s="15"/>
      <c r="G2" s="16" t="s">
        <v>0</v>
      </c>
    </row>
    <row r="3" spans="1:20" s="13" customFormat="1" ht="15.75" x14ac:dyDescent="0.25">
      <c r="B3" s="13" t="s">
        <v>57</v>
      </c>
      <c r="C3" s="17"/>
      <c r="G3" s="16" t="s">
        <v>1</v>
      </c>
    </row>
    <row r="4" spans="1:20" s="13" customFormat="1" ht="15.75" x14ac:dyDescent="0.25">
      <c r="B4" s="13" t="s">
        <v>58</v>
      </c>
      <c r="G4" s="16" t="s">
        <v>54</v>
      </c>
    </row>
    <row r="5" spans="1:20" s="13" customFormat="1" ht="15.75" x14ac:dyDescent="0.25">
      <c r="G5" s="18" t="s">
        <v>2</v>
      </c>
    </row>
    <row r="6" spans="1:20" s="13" customFormat="1" ht="15.75" x14ac:dyDescent="0.25">
      <c r="E6" s="19"/>
      <c r="L6" s="20" t="s">
        <v>3</v>
      </c>
    </row>
    <row r="7" spans="1:20" ht="15.75" x14ac:dyDescent="0.25">
      <c r="A7" s="21"/>
      <c r="B7" s="21"/>
      <c r="C7" s="1">
        <v>1</v>
      </c>
      <c r="D7" s="2">
        <v>2</v>
      </c>
      <c r="E7" s="2">
        <v>3</v>
      </c>
      <c r="F7" s="1">
        <v>4</v>
      </c>
      <c r="G7" s="2">
        <v>5</v>
      </c>
      <c r="H7" s="2">
        <v>6</v>
      </c>
      <c r="I7" s="1">
        <v>7</v>
      </c>
      <c r="J7" s="2">
        <v>8</v>
      </c>
      <c r="K7" s="2">
        <v>9</v>
      </c>
      <c r="L7" s="1">
        <v>10</v>
      </c>
      <c r="M7" s="2">
        <v>11</v>
      </c>
      <c r="N7" s="2">
        <v>12</v>
      </c>
      <c r="O7" s="1">
        <v>13</v>
      </c>
      <c r="P7" s="2">
        <v>14</v>
      </c>
      <c r="Q7" s="2">
        <v>15</v>
      </c>
      <c r="R7" s="1">
        <v>16</v>
      </c>
      <c r="S7" s="3">
        <v>17</v>
      </c>
    </row>
    <row r="8" spans="1:20" ht="30.75" customHeight="1" x14ac:dyDescent="0.25">
      <c r="A8" s="4" t="s">
        <v>4</v>
      </c>
      <c r="B8" s="4" t="s">
        <v>5</v>
      </c>
      <c r="C8" s="4" t="s">
        <v>6</v>
      </c>
      <c r="D8" s="4" t="s">
        <v>7</v>
      </c>
      <c r="E8" s="4" t="s">
        <v>8</v>
      </c>
      <c r="F8" s="4" t="s">
        <v>9</v>
      </c>
      <c r="G8" s="4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16</v>
      </c>
      <c r="N8" s="4" t="s">
        <v>17</v>
      </c>
      <c r="O8" s="4" t="s">
        <v>18</v>
      </c>
      <c r="P8" s="4" t="s">
        <v>19</v>
      </c>
      <c r="Q8" s="4" t="s">
        <v>20</v>
      </c>
      <c r="R8" s="4" t="s">
        <v>21</v>
      </c>
      <c r="S8" s="4" t="s">
        <v>22</v>
      </c>
      <c r="T8" s="5"/>
    </row>
    <row r="9" spans="1:20" ht="17.100000000000001" customHeight="1" x14ac:dyDescent="0.25">
      <c r="A9" s="4">
        <v>1</v>
      </c>
      <c r="B9" s="6" t="s">
        <v>23</v>
      </c>
      <c r="C9" s="34">
        <f>SUM(D9:E9)</f>
        <v>3119464</v>
      </c>
      <c r="D9" s="34"/>
      <c r="E9" s="34">
        <f t="shared" ref="E9:E15" si="0">SUM(F9:S9)</f>
        <v>3119464</v>
      </c>
      <c r="F9" s="34">
        <v>443590</v>
      </c>
      <c r="G9" s="34">
        <v>1262507</v>
      </c>
      <c r="H9" s="7"/>
      <c r="I9" s="34">
        <v>0</v>
      </c>
      <c r="J9" s="7"/>
      <c r="K9" s="34">
        <v>416103</v>
      </c>
      <c r="L9" s="34">
        <v>205979</v>
      </c>
      <c r="M9" s="34">
        <v>118928</v>
      </c>
      <c r="N9" s="34">
        <v>212278</v>
      </c>
      <c r="O9" s="34">
        <v>4158</v>
      </c>
      <c r="P9" s="34">
        <v>0</v>
      </c>
      <c r="Q9" s="7"/>
      <c r="R9" s="34">
        <v>455921</v>
      </c>
      <c r="S9" s="7"/>
    </row>
    <row r="10" spans="1:20" ht="17.100000000000001" customHeight="1" x14ac:dyDescent="0.25">
      <c r="A10" s="4">
        <v>2</v>
      </c>
      <c r="B10" s="6" t="s">
        <v>24</v>
      </c>
      <c r="C10" s="34">
        <f t="shared" ref="C10:C15" si="1">SUM(D10:E10)</f>
        <v>36400888</v>
      </c>
      <c r="D10" s="34"/>
      <c r="E10" s="34">
        <f t="shared" si="0"/>
        <v>36400888</v>
      </c>
      <c r="F10" s="34">
        <v>4488293</v>
      </c>
      <c r="G10" s="34">
        <v>30624196</v>
      </c>
      <c r="H10" s="7"/>
      <c r="I10" s="34">
        <v>0</v>
      </c>
      <c r="J10" s="7"/>
      <c r="K10" s="34">
        <v>461258</v>
      </c>
      <c r="L10" s="34">
        <v>34235</v>
      </c>
      <c r="M10" s="34">
        <v>348731</v>
      </c>
      <c r="N10" s="34">
        <v>303301</v>
      </c>
      <c r="O10" s="34">
        <v>8567</v>
      </c>
      <c r="P10" s="34">
        <v>28565</v>
      </c>
      <c r="Q10" s="7"/>
      <c r="R10" s="34">
        <v>103742</v>
      </c>
      <c r="S10" s="7"/>
    </row>
    <row r="11" spans="1:20" ht="17.100000000000001" customHeight="1" x14ac:dyDescent="0.25">
      <c r="A11" s="4">
        <v>3</v>
      </c>
      <c r="B11" s="6" t="s">
        <v>25</v>
      </c>
      <c r="C11" s="34">
        <f t="shared" si="1"/>
        <v>9616349</v>
      </c>
      <c r="D11" s="34"/>
      <c r="E11" s="34">
        <f t="shared" si="0"/>
        <v>9616349</v>
      </c>
      <c r="F11" s="34">
        <v>3712679</v>
      </c>
      <c r="G11" s="34">
        <v>2977812</v>
      </c>
      <c r="H11" s="7"/>
      <c r="I11" s="34">
        <v>772</v>
      </c>
      <c r="J11" s="7"/>
      <c r="K11" s="34">
        <v>944600</v>
      </c>
      <c r="L11" s="34">
        <v>101825</v>
      </c>
      <c r="M11" s="34">
        <v>1006203</v>
      </c>
      <c r="N11" s="34">
        <v>635389</v>
      </c>
      <c r="O11" s="34">
        <v>54301</v>
      </c>
      <c r="P11" s="34">
        <v>137787</v>
      </c>
      <c r="Q11" s="7"/>
      <c r="R11" s="34">
        <v>44981</v>
      </c>
      <c r="S11" s="7"/>
    </row>
    <row r="12" spans="1:20" ht="17.100000000000001" customHeight="1" x14ac:dyDescent="0.25">
      <c r="A12" s="4">
        <v>4</v>
      </c>
      <c r="B12" s="8" t="s">
        <v>26</v>
      </c>
      <c r="C12" s="34">
        <f t="shared" si="1"/>
        <v>74443891</v>
      </c>
      <c r="D12" s="34"/>
      <c r="E12" s="34">
        <f t="shared" si="0"/>
        <v>74443891</v>
      </c>
      <c r="F12" s="34">
        <v>14837329</v>
      </c>
      <c r="G12" s="34">
        <v>0</v>
      </c>
      <c r="H12" s="7"/>
      <c r="I12" s="34">
        <v>234</v>
      </c>
      <c r="J12" s="7"/>
      <c r="K12" s="34">
        <v>7856176</v>
      </c>
      <c r="L12" s="34">
        <v>9988493</v>
      </c>
      <c r="M12" s="34">
        <v>1136547</v>
      </c>
      <c r="N12" s="34">
        <v>32410763</v>
      </c>
      <c r="O12" s="34">
        <v>4660451</v>
      </c>
      <c r="P12" s="34">
        <v>3553898</v>
      </c>
      <c r="Q12" s="7"/>
      <c r="R12" s="34">
        <v>0</v>
      </c>
      <c r="S12" s="7"/>
    </row>
    <row r="13" spans="1:20" ht="17.100000000000001" customHeight="1" x14ac:dyDescent="0.25">
      <c r="A13" s="4">
        <v>5</v>
      </c>
      <c r="B13" s="6" t="s">
        <v>27</v>
      </c>
      <c r="C13" s="34">
        <f t="shared" si="1"/>
        <v>25379491</v>
      </c>
      <c r="D13" s="34"/>
      <c r="E13" s="34">
        <f t="shared" si="0"/>
        <v>25379491</v>
      </c>
      <c r="F13" s="34">
        <v>1920368</v>
      </c>
      <c r="G13" s="34">
        <v>16606848</v>
      </c>
      <c r="H13" s="7"/>
      <c r="I13" s="34">
        <v>0</v>
      </c>
      <c r="J13" s="7"/>
      <c r="K13" s="34">
        <v>3422314</v>
      </c>
      <c r="L13" s="34">
        <v>438</v>
      </c>
      <c r="M13" s="34">
        <v>910383</v>
      </c>
      <c r="N13" s="34">
        <v>440</v>
      </c>
      <c r="O13" s="34">
        <v>438</v>
      </c>
      <c r="P13" s="34">
        <v>438</v>
      </c>
      <c r="Q13" s="7"/>
      <c r="R13" s="34">
        <v>2517824</v>
      </c>
      <c r="S13" s="7"/>
    </row>
    <row r="14" spans="1:20" ht="17.100000000000001" customHeight="1" x14ac:dyDescent="0.25">
      <c r="A14" s="4">
        <v>6</v>
      </c>
      <c r="B14" s="6" t="s">
        <v>28</v>
      </c>
      <c r="C14" s="34">
        <f t="shared" si="1"/>
        <v>14466835</v>
      </c>
      <c r="D14" s="34"/>
      <c r="E14" s="34">
        <f t="shared" si="0"/>
        <v>14466835</v>
      </c>
      <c r="F14" s="34">
        <v>3751334</v>
      </c>
      <c r="G14" s="34">
        <v>5775715</v>
      </c>
      <c r="H14" s="7"/>
      <c r="I14" s="34">
        <v>0</v>
      </c>
      <c r="J14" s="7"/>
      <c r="K14" s="34">
        <v>822080</v>
      </c>
      <c r="L14" s="34">
        <v>198354</v>
      </c>
      <c r="M14" s="34">
        <v>494480</v>
      </c>
      <c r="N14" s="34">
        <v>3082792</v>
      </c>
      <c r="O14" s="34">
        <v>42347</v>
      </c>
      <c r="P14" s="34">
        <v>291942</v>
      </c>
      <c r="Q14" s="7"/>
      <c r="R14" s="34">
        <v>7791</v>
      </c>
      <c r="S14" s="7"/>
    </row>
    <row r="15" spans="1:20" ht="17.100000000000001" customHeight="1" x14ac:dyDescent="0.25">
      <c r="A15" s="4">
        <v>7</v>
      </c>
      <c r="B15" s="6" t="s">
        <v>29</v>
      </c>
      <c r="C15" s="34">
        <f t="shared" si="1"/>
        <v>0</v>
      </c>
      <c r="D15" s="34"/>
      <c r="E15" s="34">
        <f t="shared" si="0"/>
        <v>0</v>
      </c>
      <c r="F15" s="34">
        <v>0</v>
      </c>
      <c r="G15" s="34">
        <v>0</v>
      </c>
      <c r="H15" s="7"/>
      <c r="I15" s="34">
        <v>0</v>
      </c>
      <c r="J15" s="7"/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7"/>
      <c r="R15" s="34">
        <v>0</v>
      </c>
      <c r="S15" s="7"/>
    </row>
    <row r="16" spans="1:20" s="5" customFormat="1" ht="17.100000000000001" customHeight="1" x14ac:dyDescent="0.25">
      <c r="A16" s="4">
        <v>8</v>
      </c>
      <c r="B16" s="9" t="s">
        <v>30</v>
      </c>
      <c r="C16" s="35">
        <f>SUM(C9:C15)</f>
        <v>163426918</v>
      </c>
      <c r="D16" s="35">
        <f t="shared" ref="D16:S16" si="2">SUM(D9:D15)</f>
        <v>0</v>
      </c>
      <c r="E16" s="35">
        <f t="shared" si="2"/>
        <v>163426918</v>
      </c>
      <c r="F16" s="35">
        <f t="shared" si="2"/>
        <v>29153593</v>
      </c>
      <c r="G16" s="35">
        <f t="shared" si="2"/>
        <v>57247078</v>
      </c>
      <c r="H16" s="35">
        <f t="shared" si="2"/>
        <v>0</v>
      </c>
      <c r="I16" s="35">
        <f t="shared" si="2"/>
        <v>1006</v>
      </c>
      <c r="J16" s="35">
        <f t="shared" si="2"/>
        <v>0</v>
      </c>
      <c r="K16" s="35">
        <f t="shared" si="2"/>
        <v>13922531</v>
      </c>
      <c r="L16" s="35">
        <f t="shared" si="2"/>
        <v>10529324</v>
      </c>
      <c r="M16" s="35">
        <f t="shared" si="2"/>
        <v>4015272</v>
      </c>
      <c r="N16" s="35">
        <f>SUM(N9:N15)</f>
        <v>36644963</v>
      </c>
      <c r="O16" s="35">
        <f t="shared" si="2"/>
        <v>4770262</v>
      </c>
      <c r="P16" s="35">
        <f t="shared" si="2"/>
        <v>4012630</v>
      </c>
      <c r="Q16" s="35">
        <f t="shared" si="2"/>
        <v>0</v>
      </c>
      <c r="R16" s="35">
        <f t="shared" si="2"/>
        <v>3130259</v>
      </c>
      <c r="S16" s="10">
        <f t="shared" si="2"/>
        <v>0</v>
      </c>
    </row>
    <row r="17" spans="1:21" s="13" customFormat="1" ht="17.100000000000001" customHeight="1" x14ac:dyDescent="0.25">
      <c r="A17" s="21"/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</row>
    <row r="18" spans="1:21" ht="17.100000000000001" customHeight="1" x14ac:dyDescent="0.25">
      <c r="A18" s="21"/>
      <c r="B18" s="21"/>
      <c r="C18" s="1">
        <v>1</v>
      </c>
      <c r="D18" s="2">
        <v>2</v>
      </c>
      <c r="E18" s="2">
        <v>3</v>
      </c>
      <c r="F18" s="1">
        <v>4</v>
      </c>
      <c r="G18" s="2">
        <v>5</v>
      </c>
      <c r="H18" s="2">
        <v>6</v>
      </c>
      <c r="I18" s="1">
        <v>7</v>
      </c>
      <c r="J18" s="2">
        <v>8</v>
      </c>
      <c r="K18" s="2">
        <v>9</v>
      </c>
      <c r="L18" s="1">
        <v>10</v>
      </c>
      <c r="M18" s="2">
        <v>11</v>
      </c>
      <c r="N18" s="2">
        <v>12</v>
      </c>
      <c r="O18" s="1">
        <v>13</v>
      </c>
      <c r="P18" s="2">
        <v>14</v>
      </c>
      <c r="Q18" s="2">
        <v>15</v>
      </c>
      <c r="R18" s="1">
        <v>16</v>
      </c>
      <c r="S18" s="3">
        <v>17</v>
      </c>
      <c r="T18" s="5"/>
    </row>
    <row r="19" spans="1:21" ht="33" customHeight="1" x14ac:dyDescent="0.25">
      <c r="A19" s="4" t="s">
        <v>4</v>
      </c>
      <c r="B19" s="4" t="s">
        <v>31</v>
      </c>
      <c r="C19" s="4" t="s">
        <v>6</v>
      </c>
      <c r="D19" s="4" t="s">
        <v>7</v>
      </c>
      <c r="E19" s="4" t="s">
        <v>8</v>
      </c>
      <c r="F19" s="4" t="s">
        <v>9</v>
      </c>
      <c r="G19" s="4" t="s">
        <v>10</v>
      </c>
      <c r="H19" s="4" t="s">
        <v>11</v>
      </c>
      <c r="I19" s="4" t="s">
        <v>12</v>
      </c>
      <c r="J19" s="4" t="s">
        <v>13</v>
      </c>
      <c r="K19" s="4" t="s">
        <v>14</v>
      </c>
      <c r="L19" s="4" t="s">
        <v>15</v>
      </c>
      <c r="M19" s="4" t="s">
        <v>16</v>
      </c>
      <c r="N19" s="4" t="s">
        <v>17</v>
      </c>
      <c r="O19" s="4" t="s">
        <v>18</v>
      </c>
      <c r="P19" s="4" t="s">
        <v>19</v>
      </c>
      <c r="Q19" s="4" t="s">
        <v>20</v>
      </c>
      <c r="R19" s="4" t="s">
        <v>21</v>
      </c>
      <c r="S19" s="4" t="s">
        <v>22</v>
      </c>
    </row>
    <row r="20" spans="1:21" ht="17.100000000000001" customHeight="1" x14ac:dyDescent="0.25">
      <c r="A20" s="4">
        <v>9</v>
      </c>
      <c r="B20" s="6" t="s">
        <v>23</v>
      </c>
      <c r="C20" s="34">
        <f>SUM(D20:E20)</f>
        <v>177878941</v>
      </c>
      <c r="D20" s="34"/>
      <c r="E20" s="34">
        <f t="shared" ref="E20:E26" si="3">SUM(F20:S20)</f>
        <v>177878941</v>
      </c>
      <c r="F20" s="34">
        <f>8258094+1</f>
        <v>8258095</v>
      </c>
      <c r="G20" s="34">
        <f>44354458+1</f>
        <v>44354459</v>
      </c>
      <c r="H20" s="7"/>
      <c r="I20" s="34">
        <v>534</v>
      </c>
      <c r="J20" s="7"/>
      <c r="K20" s="34">
        <f>26558954</f>
        <v>26558954</v>
      </c>
      <c r="L20" s="34">
        <v>17826454</v>
      </c>
      <c r="M20" s="34">
        <f>7302343</f>
        <v>7302343</v>
      </c>
      <c r="N20" s="34">
        <v>58658348</v>
      </c>
      <c r="O20" s="34">
        <v>8324443</v>
      </c>
      <c r="P20" s="34">
        <v>6595311</v>
      </c>
      <c r="Q20" s="7"/>
      <c r="R20" s="34">
        <v>0</v>
      </c>
      <c r="S20" s="7"/>
    </row>
    <row r="21" spans="1:21" ht="17.100000000000001" customHeight="1" x14ac:dyDescent="0.25">
      <c r="A21" s="4">
        <v>10</v>
      </c>
      <c r="B21" s="6" t="s">
        <v>24</v>
      </c>
      <c r="C21" s="34">
        <f t="shared" ref="C21:C26" si="4">SUM(D21:E21)</f>
        <v>7529960</v>
      </c>
      <c r="D21" s="34"/>
      <c r="E21" s="34">
        <f t="shared" si="3"/>
        <v>7529960</v>
      </c>
      <c r="F21" s="34">
        <v>349578</v>
      </c>
      <c r="G21" s="34">
        <v>1877595</v>
      </c>
      <c r="H21" s="7"/>
      <c r="I21" s="34">
        <v>23</v>
      </c>
      <c r="J21" s="7"/>
      <c r="K21" s="34">
        <v>1124283</v>
      </c>
      <c r="L21" s="34">
        <v>754623</v>
      </c>
      <c r="M21" s="34">
        <v>309120</v>
      </c>
      <c r="N21" s="34">
        <v>2483102</v>
      </c>
      <c r="O21" s="34">
        <v>352387</v>
      </c>
      <c r="P21" s="34">
        <v>279249</v>
      </c>
      <c r="Q21" s="7"/>
      <c r="R21" s="34">
        <v>0</v>
      </c>
      <c r="S21" s="7"/>
    </row>
    <row r="22" spans="1:21" ht="17.100000000000001" customHeight="1" x14ac:dyDescent="0.25">
      <c r="A22" s="4">
        <v>11</v>
      </c>
      <c r="B22" s="6" t="s">
        <v>25</v>
      </c>
      <c r="C22" s="34">
        <f t="shared" si="4"/>
        <v>71012244</v>
      </c>
      <c r="D22" s="34"/>
      <c r="E22" s="34">
        <f t="shared" si="3"/>
        <v>71012244</v>
      </c>
      <c r="F22" s="34">
        <v>3296743</v>
      </c>
      <c r="G22" s="34">
        <v>17706903</v>
      </c>
      <c r="H22" s="7"/>
      <c r="I22" s="34">
        <v>213</v>
      </c>
      <c r="J22" s="7"/>
      <c r="K22" s="34">
        <v>10602696</v>
      </c>
      <c r="L22" s="34">
        <v>7116563</v>
      </c>
      <c r="M22" s="34">
        <v>2915195</v>
      </c>
      <c r="N22" s="34">
        <v>23417211</v>
      </c>
      <c r="O22" s="34">
        <v>3323231</v>
      </c>
      <c r="P22" s="34">
        <v>2633489</v>
      </c>
      <c r="Q22" s="7"/>
      <c r="R22" s="34">
        <v>0</v>
      </c>
      <c r="S22" s="7"/>
    </row>
    <row r="23" spans="1:21" ht="17.100000000000001" customHeight="1" x14ac:dyDescent="0.25">
      <c r="A23" s="4">
        <v>12</v>
      </c>
      <c r="B23" s="8" t="s">
        <v>26</v>
      </c>
      <c r="C23" s="34">
        <f t="shared" si="4"/>
        <v>28784</v>
      </c>
      <c r="D23" s="34"/>
      <c r="E23" s="34">
        <f t="shared" si="3"/>
        <v>28784</v>
      </c>
      <c r="F23" s="34">
        <v>1336</v>
      </c>
      <c r="G23" s="34">
        <v>7177</v>
      </c>
      <c r="H23" s="7"/>
      <c r="I23" s="34">
        <v>0</v>
      </c>
      <c r="J23" s="7"/>
      <c r="K23" s="34">
        <v>4298</v>
      </c>
      <c r="L23" s="34">
        <v>2885</v>
      </c>
      <c r="M23" s="34">
        <v>1182</v>
      </c>
      <c r="N23" s="34">
        <v>9492</v>
      </c>
      <c r="O23" s="34">
        <v>1347</v>
      </c>
      <c r="P23" s="34">
        <v>1067</v>
      </c>
      <c r="Q23" s="7"/>
      <c r="R23" s="34">
        <v>0</v>
      </c>
      <c r="S23" s="7"/>
    </row>
    <row r="24" spans="1:21" ht="17.100000000000001" customHeight="1" x14ac:dyDescent="0.25">
      <c r="A24" s="4">
        <v>13</v>
      </c>
      <c r="B24" s="6" t="s">
        <v>27</v>
      </c>
      <c r="C24" s="34">
        <f t="shared" si="4"/>
        <v>4130684</v>
      </c>
      <c r="D24" s="34"/>
      <c r="E24" s="34">
        <f t="shared" si="3"/>
        <v>4130684</v>
      </c>
      <c r="F24" s="34">
        <v>191767</v>
      </c>
      <c r="G24" s="34">
        <v>1029986</v>
      </c>
      <c r="H24" s="7"/>
      <c r="I24" s="34">
        <v>12</v>
      </c>
      <c r="J24" s="7"/>
      <c r="K24" s="34">
        <v>616744</v>
      </c>
      <c r="L24" s="34">
        <v>413961</v>
      </c>
      <c r="M24" s="34">
        <v>169573</v>
      </c>
      <c r="N24" s="34">
        <v>1362147</v>
      </c>
      <c r="O24" s="34">
        <v>193308</v>
      </c>
      <c r="P24" s="34">
        <v>153186</v>
      </c>
      <c r="Q24" s="7"/>
      <c r="R24" s="34">
        <v>0</v>
      </c>
      <c r="S24" s="7"/>
    </row>
    <row r="25" spans="1:21" ht="17.100000000000001" customHeight="1" x14ac:dyDescent="0.25">
      <c r="A25" s="4">
        <v>14</v>
      </c>
      <c r="B25" s="6" t="s">
        <v>28</v>
      </c>
      <c r="C25" s="34">
        <f t="shared" si="4"/>
        <v>12329084</v>
      </c>
      <c r="D25" s="34"/>
      <c r="E25" s="34">
        <f t="shared" si="3"/>
        <v>12329084</v>
      </c>
      <c r="F25" s="34">
        <v>572378</v>
      </c>
      <c r="G25" s="34">
        <v>3074257</v>
      </c>
      <c r="H25" s="7"/>
      <c r="I25" s="34">
        <v>37</v>
      </c>
      <c r="J25" s="7"/>
      <c r="K25" s="34">
        <v>1840831</v>
      </c>
      <c r="L25" s="34">
        <v>1235571</v>
      </c>
      <c r="M25" s="34">
        <v>506134</v>
      </c>
      <c r="N25" s="34">
        <v>4065676</v>
      </c>
      <c r="O25" s="34">
        <v>576976</v>
      </c>
      <c r="P25" s="34">
        <v>457224</v>
      </c>
      <c r="Q25" s="7"/>
      <c r="R25" s="34">
        <v>0</v>
      </c>
      <c r="S25" s="7"/>
    </row>
    <row r="26" spans="1:21" ht="17.100000000000001" customHeight="1" x14ac:dyDescent="0.25">
      <c r="A26" s="4">
        <v>15</v>
      </c>
      <c r="B26" s="6" t="s">
        <v>29</v>
      </c>
      <c r="C26" s="34">
        <f t="shared" si="4"/>
        <v>1871392</v>
      </c>
      <c r="D26" s="34"/>
      <c r="E26" s="34">
        <f t="shared" si="3"/>
        <v>1871392</v>
      </c>
      <c r="F26" s="34">
        <v>86879</v>
      </c>
      <c r="G26" s="34">
        <v>466632</v>
      </c>
      <c r="H26" s="7"/>
      <c r="I26" s="34">
        <v>6</v>
      </c>
      <c r="J26" s="7"/>
      <c r="K26" s="34">
        <v>279414</v>
      </c>
      <c r="L26" s="34">
        <v>187543</v>
      </c>
      <c r="M26" s="34">
        <v>76824</v>
      </c>
      <c r="N26" s="34">
        <v>617116</v>
      </c>
      <c r="O26" s="34">
        <v>87577</v>
      </c>
      <c r="P26" s="34">
        <v>69401</v>
      </c>
      <c r="Q26" s="7"/>
      <c r="R26" s="34">
        <v>0</v>
      </c>
      <c r="S26" s="7"/>
    </row>
    <row r="27" spans="1:21" s="5" customFormat="1" ht="17.100000000000001" customHeight="1" x14ac:dyDescent="0.25">
      <c r="A27" s="4">
        <v>16</v>
      </c>
      <c r="B27" s="9" t="s">
        <v>32</v>
      </c>
      <c r="C27" s="35">
        <f>SUM(C20:C26)</f>
        <v>274781089</v>
      </c>
      <c r="D27" s="35">
        <f t="shared" ref="D27:S27" si="5">SUM(D20:D26)</f>
        <v>0</v>
      </c>
      <c r="E27" s="35">
        <f t="shared" si="5"/>
        <v>274781089</v>
      </c>
      <c r="F27" s="35">
        <f t="shared" si="5"/>
        <v>12756776</v>
      </c>
      <c r="G27" s="35">
        <f t="shared" si="5"/>
        <v>68517009</v>
      </c>
      <c r="H27" s="35">
        <f t="shared" si="5"/>
        <v>0</v>
      </c>
      <c r="I27" s="35">
        <f t="shared" si="5"/>
        <v>825</v>
      </c>
      <c r="J27" s="35">
        <f t="shared" si="5"/>
        <v>0</v>
      </c>
      <c r="K27" s="35">
        <f t="shared" si="5"/>
        <v>41027220</v>
      </c>
      <c r="L27" s="35">
        <f t="shared" si="5"/>
        <v>27537600</v>
      </c>
      <c r="M27" s="35">
        <f t="shared" si="5"/>
        <v>11280371</v>
      </c>
      <c r="N27" s="35">
        <f t="shared" si="5"/>
        <v>90613092</v>
      </c>
      <c r="O27" s="35">
        <f t="shared" si="5"/>
        <v>12859269</v>
      </c>
      <c r="P27" s="35">
        <f t="shared" si="5"/>
        <v>10188927</v>
      </c>
      <c r="Q27" s="35">
        <f t="shared" si="5"/>
        <v>0</v>
      </c>
      <c r="R27" s="35">
        <f t="shared" si="5"/>
        <v>0</v>
      </c>
      <c r="S27" s="10">
        <f t="shared" si="5"/>
        <v>0</v>
      </c>
    </row>
    <row r="28" spans="1:21" s="13" customFormat="1" ht="17.100000000000001" customHeight="1" x14ac:dyDescent="0.25">
      <c r="A28" s="21"/>
      <c r="B28" s="22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4"/>
      <c r="U28" s="24"/>
    </row>
    <row r="29" spans="1:21" ht="17.100000000000001" customHeight="1" x14ac:dyDescent="0.25">
      <c r="A29" s="25"/>
      <c r="B29" s="26"/>
      <c r="C29" s="1">
        <v>1</v>
      </c>
      <c r="D29" s="2">
        <v>2</v>
      </c>
      <c r="E29" s="2">
        <v>3</v>
      </c>
      <c r="F29" s="1">
        <v>4</v>
      </c>
      <c r="G29" s="2">
        <v>5</v>
      </c>
      <c r="H29" s="2">
        <v>6</v>
      </c>
      <c r="I29" s="1">
        <v>7</v>
      </c>
      <c r="J29" s="2">
        <v>8</v>
      </c>
      <c r="K29" s="2">
        <v>9</v>
      </c>
      <c r="L29" s="1">
        <v>10</v>
      </c>
      <c r="M29" s="2">
        <v>11</v>
      </c>
      <c r="N29" s="2">
        <v>12</v>
      </c>
      <c r="O29" s="1">
        <v>13</v>
      </c>
      <c r="P29" s="2">
        <v>14</v>
      </c>
      <c r="Q29" s="2">
        <v>15</v>
      </c>
      <c r="R29" s="1">
        <v>16</v>
      </c>
      <c r="S29" s="3">
        <v>17</v>
      </c>
      <c r="T29" s="5"/>
    </row>
    <row r="30" spans="1:21" ht="31.5" customHeight="1" x14ac:dyDescent="0.25">
      <c r="A30" s="4" t="s">
        <v>4</v>
      </c>
      <c r="B30" s="9" t="s">
        <v>33</v>
      </c>
      <c r="C30" s="11" t="s">
        <v>34</v>
      </c>
      <c r="D30" s="4" t="s">
        <v>7</v>
      </c>
      <c r="E30" s="4" t="s">
        <v>8</v>
      </c>
      <c r="F30" s="4" t="s">
        <v>9</v>
      </c>
      <c r="G30" s="4" t="s">
        <v>10</v>
      </c>
      <c r="H30" s="4" t="s">
        <v>11</v>
      </c>
      <c r="I30" s="4" t="s">
        <v>12</v>
      </c>
      <c r="J30" s="4" t="s">
        <v>13</v>
      </c>
      <c r="K30" s="4" t="s">
        <v>14</v>
      </c>
      <c r="L30" s="4" t="s">
        <v>15</v>
      </c>
      <c r="M30" s="4" t="s">
        <v>16</v>
      </c>
      <c r="N30" s="4" t="s">
        <v>17</v>
      </c>
      <c r="O30" s="4" t="s">
        <v>18</v>
      </c>
      <c r="P30" s="4" t="s">
        <v>19</v>
      </c>
      <c r="Q30" s="4" t="s">
        <v>20</v>
      </c>
      <c r="R30" s="4" t="s">
        <v>21</v>
      </c>
      <c r="S30" s="4" t="s">
        <v>22</v>
      </c>
    </row>
    <row r="31" spans="1:21" ht="17.100000000000001" customHeight="1" x14ac:dyDescent="0.25">
      <c r="A31" s="4">
        <v>17</v>
      </c>
      <c r="B31" s="6" t="s">
        <v>23</v>
      </c>
      <c r="C31" s="34">
        <f>SUM(D31:E31)</f>
        <v>180998405</v>
      </c>
      <c r="D31" s="34">
        <f>D20+D9</f>
        <v>0</v>
      </c>
      <c r="E31" s="34">
        <f t="shared" ref="E31:S37" si="6">E20+E9</f>
        <v>180998405</v>
      </c>
      <c r="F31" s="34">
        <f t="shared" si="6"/>
        <v>8701685</v>
      </c>
      <c r="G31" s="34">
        <f t="shared" si="6"/>
        <v>45616966</v>
      </c>
      <c r="H31" s="34">
        <f t="shared" si="6"/>
        <v>0</v>
      </c>
      <c r="I31" s="34">
        <f t="shared" si="6"/>
        <v>534</v>
      </c>
      <c r="J31" s="34">
        <f t="shared" si="6"/>
        <v>0</v>
      </c>
      <c r="K31" s="34">
        <f t="shared" si="6"/>
        <v>26975057</v>
      </c>
      <c r="L31" s="34">
        <f t="shared" si="6"/>
        <v>18032433</v>
      </c>
      <c r="M31" s="34">
        <f t="shared" si="6"/>
        <v>7421271</v>
      </c>
      <c r="N31" s="34">
        <f t="shared" si="6"/>
        <v>58870626</v>
      </c>
      <c r="O31" s="34">
        <f t="shared" si="6"/>
        <v>8328601</v>
      </c>
      <c r="P31" s="34">
        <f t="shared" si="6"/>
        <v>6595311</v>
      </c>
      <c r="Q31" s="34">
        <f t="shared" si="6"/>
        <v>0</v>
      </c>
      <c r="R31" s="34">
        <f t="shared" si="6"/>
        <v>455921</v>
      </c>
      <c r="S31" s="7">
        <f t="shared" si="6"/>
        <v>0</v>
      </c>
    </row>
    <row r="32" spans="1:21" ht="17.100000000000001" customHeight="1" x14ac:dyDescent="0.25">
      <c r="A32" s="4">
        <v>18</v>
      </c>
      <c r="B32" s="6" t="s">
        <v>24</v>
      </c>
      <c r="C32" s="34">
        <f t="shared" ref="C32:C37" si="7">SUM(D32:E32)</f>
        <v>43930848</v>
      </c>
      <c r="D32" s="34">
        <f t="shared" ref="D32:S37" si="8">D21+D10</f>
        <v>0</v>
      </c>
      <c r="E32" s="34">
        <f t="shared" si="8"/>
        <v>43930848</v>
      </c>
      <c r="F32" s="34">
        <f t="shared" si="8"/>
        <v>4837871</v>
      </c>
      <c r="G32" s="34">
        <f t="shared" si="8"/>
        <v>32501791</v>
      </c>
      <c r="H32" s="34">
        <f t="shared" si="8"/>
        <v>0</v>
      </c>
      <c r="I32" s="34">
        <f t="shared" si="6"/>
        <v>23</v>
      </c>
      <c r="J32" s="34">
        <f t="shared" si="6"/>
        <v>0</v>
      </c>
      <c r="K32" s="34">
        <f t="shared" si="8"/>
        <v>1585541</v>
      </c>
      <c r="L32" s="34">
        <f t="shared" si="8"/>
        <v>788858</v>
      </c>
      <c r="M32" s="34">
        <f t="shared" si="8"/>
        <v>657851</v>
      </c>
      <c r="N32" s="34">
        <f t="shared" si="6"/>
        <v>2786403</v>
      </c>
      <c r="O32" s="34">
        <f t="shared" si="6"/>
        <v>360954</v>
      </c>
      <c r="P32" s="34">
        <f t="shared" si="8"/>
        <v>307814</v>
      </c>
      <c r="Q32" s="34">
        <f t="shared" si="8"/>
        <v>0</v>
      </c>
      <c r="R32" s="34">
        <f t="shared" si="8"/>
        <v>103742</v>
      </c>
      <c r="S32" s="7">
        <f t="shared" si="8"/>
        <v>0</v>
      </c>
    </row>
    <row r="33" spans="1:21" ht="17.100000000000001" customHeight="1" x14ac:dyDescent="0.25">
      <c r="A33" s="4">
        <v>19</v>
      </c>
      <c r="B33" s="6" t="s">
        <v>25</v>
      </c>
      <c r="C33" s="34">
        <f t="shared" si="7"/>
        <v>80628593</v>
      </c>
      <c r="D33" s="34">
        <f t="shared" si="8"/>
        <v>0</v>
      </c>
      <c r="E33" s="34">
        <f t="shared" si="8"/>
        <v>80628593</v>
      </c>
      <c r="F33" s="34">
        <f t="shared" si="8"/>
        <v>7009422</v>
      </c>
      <c r="G33" s="34">
        <f t="shared" si="8"/>
        <v>20684715</v>
      </c>
      <c r="H33" s="34">
        <f t="shared" si="8"/>
        <v>0</v>
      </c>
      <c r="I33" s="34">
        <f t="shared" si="6"/>
        <v>985</v>
      </c>
      <c r="J33" s="34">
        <f t="shared" si="6"/>
        <v>0</v>
      </c>
      <c r="K33" s="34">
        <f t="shared" si="8"/>
        <v>11547296</v>
      </c>
      <c r="L33" s="34">
        <f t="shared" si="8"/>
        <v>7218388</v>
      </c>
      <c r="M33" s="34">
        <f t="shared" si="8"/>
        <v>3921398</v>
      </c>
      <c r="N33" s="34">
        <f t="shared" si="6"/>
        <v>24052600</v>
      </c>
      <c r="O33" s="34">
        <f t="shared" si="6"/>
        <v>3377532</v>
      </c>
      <c r="P33" s="34">
        <f t="shared" si="8"/>
        <v>2771276</v>
      </c>
      <c r="Q33" s="34">
        <f t="shared" si="8"/>
        <v>0</v>
      </c>
      <c r="R33" s="34">
        <f t="shared" si="8"/>
        <v>44981</v>
      </c>
      <c r="S33" s="7">
        <f t="shared" si="8"/>
        <v>0</v>
      </c>
    </row>
    <row r="34" spans="1:21" ht="17.100000000000001" customHeight="1" x14ac:dyDescent="0.25">
      <c r="A34" s="4">
        <v>20</v>
      </c>
      <c r="B34" s="8" t="s">
        <v>26</v>
      </c>
      <c r="C34" s="34">
        <f t="shared" si="7"/>
        <v>74472675</v>
      </c>
      <c r="D34" s="34">
        <f t="shared" si="8"/>
        <v>0</v>
      </c>
      <c r="E34" s="34">
        <f t="shared" si="8"/>
        <v>74472675</v>
      </c>
      <c r="F34" s="34">
        <f t="shared" si="8"/>
        <v>14838665</v>
      </c>
      <c r="G34" s="34">
        <f t="shared" si="8"/>
        <v>7177</v>
      </c>
      <c r="H34" s="34">
        <f t="shared" si="8"/>
        <v>0</v>
      </c>
      <c r="I34" s="34">
        <f t="shared" si="6"/>
        <v>234</v>
      </c>
      <c r="J34" s="34">
        <f t="shared" si="6"/>
        <v>0</v>
      </c>
      <c r="K34" s="34">
        <f t="shared" si="8"/>
        <v>7860474</v>
      </c>
      <c r="L34" s="34">
        <f t="shared" si="8"/>
        <v>9991378</v>
      </c>
      <c r="M34" s="34">
        <f t="shared" si="8"/>
        <v>1137729</v>
      </c>
      <c r="N34" s="34">
        <f t="shared" si="6"/>
        <v>32420255</v>
      </c>
      <c r="O34" s="34">
        <f t="shared" si="6"/>
        <v>4661798</v>
      </c>
      <c r="P34" s="34">
        <f t="shared" si="8"/>
        <v>3554965</v>
      </c>
      <c r="Q34" s="34">
        <f t="shared" si="8"/>
        <v>0</v>
      </c>
      <c r="R34" s="34">
        <f t="shared" si="8"/>
        <v>0</v>
      </c>
      <c r="S34" s="7">
        <f t="shared" si="8"/>
        <v>0</v>
      </c>
    </row>
    <row r="35" spans="1:21" ht="17.100000000000001" customHeight="1" x14ac:dyDescent="0.25">
      <c r="A35" s="4">
        <v>21</v>
      </c>
      <c r="B35" s="6" t="s">
        <v>27</v>
      </c>
      <c r="C35" s="34">
        <f t="shared" si="7"/>
        <v>29510175</v>
      </c>
      <c r="D35" s="34">
        <f t="shared" si="8"/>
        <v>0</v>
      </c>
      <c r="E35" s="34">
        <f t="shared" si="8"/>
        <v>29510175</v>
      </c>
      <c r="F35" s="34">
        <f t="shared" si="8"/>
        <v>2112135</v>
      </c>
      <c r="G35" s="34">
        <f t="shared" si="8"/>
        <v>17636834</v>
      </c>
      <c r="H35" s="34">
        <f t="shared" si="8"/>
        <v>0</v>
      </c>
      <c r="I35" s="34">
        <f t="shared" si="6"/>
        <v>12</v>
      </c>
      <c r="J35" s="34">
        <f t="shared" si="6"/>
        <v>0</v>
      </c>
      <c r="K35" s="34">
        <f t="shared" si="8"/>
        <v>4039058</v>
      </c>
      <c r="L35" s="34">
        <f t="shared" si="8"/>
        <v>414399</v>
      </c>
      <c r="M35" s="34">
        <f t="shared" si="8"/>
        <v>1079956</v>
      </c>
      <c r="N35" s="34">
        <f t="shared" si="6"/>
        <v>1362587</v>
      </c>
      <c r="O35" s="34">
        <f t="shared" si="6"/>
        <v>193746</v>
      </c>
      <c r="P35" s="34">
        <f t="shared" si="8"/>
        <v>153624</v>
      </c>
      <c r="Q35" s="34">
        <f t="shared" si="8"/>
        <v>0</v>
      </c>
      <c r="R35" s="34">
        <f t="shared" si="8"/>
        <v>2517824</v>
      </c>
      <c r="S35" s="7">
        <f t="shared" si="8"/>
        <v>0</v>
      </c>
    </row>
    <row r="36" spans="1:21" ht="17.100000000000001" customHeight="1" x14ac:dyDescent="0.25">
      <c r="A36" s="4">
        <v>22</v>
      </c>
      <c r="B36" s="6" t="s">
        <v>28</v>
      </c>
      <c r="C36" s="34">
        <f t="shared" si="7"/>
        <v>26795919</v>
      </c>
      <c r="D36" s="34">
        <f t="shared" si="8"/>
        <v>0</v>
      </c>
      <c r="E36" s="34">
        <f t="shared" si="8"/>
        <v>26795919</v>
      </c>
      <c r="F36" s="34">
        <f t="shared" si="8"/>
        <v>4323712</v>
      </c>
      <c r="G36" s="34">
        <f t="shared" si="8"/>
        <v>8849972</v>
      </c>
      <c r="H36" s="34">
        <f t="shared" si="8"/>
        <v>0</v>
      </c>
      <c r="I36" s="34">
        <f t="shared" si="6"/>
        <v>37</v>
      </c>
      <c r="J36" s="34">
        <f t="shared" si="6"/>
        <v>0</v>
      </c>
      <c r="K36" s="34">
        <f t="shared" si="8"/>
        <v>2662911</v>
      </c>
      <c r="L36" s="34">
        <f t="shared" si="8"/>
        <v>1433925</v>
      </c>
      <c r="M36" s="34">
        <f t="shared" si="8"/>
        <v>1000614</v>
      </c>
      <c r="N36" s="34">
        <f t="shared" si="6"/>
        <v>7148468</v>
      </c>
      <c r="O36" s="34">
        <f t="shared" si="6"/>
        <v>619323</v>
      </c>
      <c r="P36" s="34">
        <f t="shared" si="8"/>
        <v>749166</v>
      </c>
      <c r="Q36" s="34">
        <f t="shared" si="8"/>
        <v>0</v>
      </c>
      <c r="R36" s="34">
        <f t="shared" si="8"/>
        <v>7791</v>
      </c>
      <c r="S36" s="7">
        <f t="shared" si="8"/>
        <v>0</v>
      </c>
    </row>
    <row r="37" spans="1:21" ht="17.100000000000001" customHeight="1" x14ac:dyDescent="0.25">
      <c r="A37" s="4">
        <v>23</v>
      </c>
      <c r="B37" s="6" t="s">
        <v>29</v>
      </c>
      <c r="C37" s="34">
        <f t="shared" si="7"/>
        <v>1871392</v>
      </c>
      <c r="D37" s="34">
        <f t="shared" si="8"/>
        <v>0</v>
      </c>
      <c r="E37" s="34">
        <f t="shared" si="8"/>
        <v>1871392</v>
      </c>
      <c r="F37" s="34">
        <f t="shared" si="8"/>
        <v>86879</v>
      </c>
      <c r="G37" s="34">
        <f t="shared" si="8"/>
        <v>466632</v>
      </c>
      <c r="H37" s="34">
        <f t="shared" si="8"/>
        <v>0</v>
      </c>
      <c r="I37" s="34">
        <f t="shared" si="6"/>
        <v>6</v>
      </c>
      <c r="J37" s="34">
        <f t="shared" si="6"/>
        <v>0</v>
      </c>
      <c r="K37" s="34">
        <f t="shared" si="8"/>
        <v>279414</v>
      </c>
      <c r="L37" s="34">
        <f t="shared" si="8"/>
        <v>187543</v>
      </c>
      <c r="M37" s="34">
        <f t="shared" si="8"/>
        <v>76824</v>
      </c>
      <c r="N37" s="34">
        <f t="shared" si="6"/>
        <v>617116</v>
      </c>
      <c r="O37" s="34">
        <f t="shared" si="6"/>
        <v>87577</v>
      </c>
      <c r="P37" s="34">
        <f t="shared" si="8"/>
        <v>69401</v>
      </c>
      <c r="Q37" s="34">
        <f t="shared" si="8"/>
        <v>0</v>
      </c>
      <c r="R37" s="34">
        <f t="shared" si="8"/>
        <v>0</v>
      </c>
      <c r="S37" s="7">
        <f t="shared" si="8"/>
        <v>0</v>
      </c>
    </row>
    <row r="38" spans="1:21" s="5" customFormat="1" ht="17.100000000000001" customHeight="1" x14ac:dyDescent="0.25">
      <c r="A38" s="4">
        <v>24</v>
      </c>
      <c r="B38" s="9" t="s">
        <v>35</v>
      </c>
      <c r="C38" s="35">
        <f>SUM(C31:C37)</f>
        <v>438208007</v>
      </c>
      <c r="D38" s="35">
        <f t="shared" ref="D38:S38" si="9">SUM(D31:D37)</f>
        <v>0</v>
      </c>
      <c r="E38" s="35">
        <f t="shared" si="9"/>
        <v>438208007</v>
      </c>
      <c r="F38" s="35">
        <f t="shared" si="9"/>
        <v>41910369</v>
      </c>
      <c r="G38" s="35">
        <f t="shared" si="9"/>
        <v>125764087</v>
      </c>
      <c r="H38" s="35">
        <f t="shared" si="9"/>
        <v>0</v>
      </c>
      <c r="I38" s="35">
        <f t="shared" si="9"/>
        <v>1831</v>
      </c>
      <c r="J38" s="35">
        <f t="shared" si="9"/>
        <v>0</v>
      </c>
      <c r="K38" s="35">
        <f t="shared" si="9"/>
        <v>54949751</v>
      </c>
      <c r="L38" s="35">
        <f t="shared" si="9"/>
        <v>38066924</v>
      </c>
      <c r="M38" s="35">
        <f t="shared" si="9"/>
        <v>15295643</v>
      </c>
      <c r="N38" s="35">
        <f t="shared" si="9"/>
        <v>127258055</v>
      </c>
      <c r="O38" s="35">
        <f t="shared" si="9"/>
        <v>17629531</v>
      </c>
      <c r="P38" s="35">
        <f t="shared" si="9"/>
        <v>14201557</v>
      </c>
      <c r="Q38" s="35">
        <f t="shared" si="9"/>
        <v>0</v>
      </c>
      <c r="R38" s="35">
        <f t="shared" si="9"/>
        <v>3130259</v>
      </c>
      <c r="S38" s="10">
        <f t="shared" si="9"/>
        <v>0</v>
      </c>
    </row>
    <row r="39" spans="1:21" s="5" customFormat="1" ht="17.100000000000001" customHeight="1" x14ac:dyDescent="0.25">
      <c r="A39" s="4">
        <v>25</v>
      </c>
      <c r="B39" s="9" t="s">
        <v>36</v>
      </c>
      <c r="C39" s="35">
        <f>SUM(D39:E39)</f>
        <v>157744429</v>
      </c>
      <c r="D39" s="35"/>
      <c r="E39" s="35">
        <f t="shared" ref="E39:E44" si="10">SUM(F39:S39)</f>
        <v>157744429</v>
      </c>
      <c r="F39" s="35">
        <v>7534718</v>
      </c>
      <c r="G39" s="35">
        <v>43391452</v>
      </c>
      <c r="H39" s="35"/>
      <c r="I39" s="35">
        <v>337</v>
      </c>
      <c r="J39" s="35"/>
      <c r="K39" s="35">
        <v>21581248</v>
      </c>
      <c r="L39" s="35">
        <v>13176684</v>
      </c>
      <c r="M39" s="35">
        <v>6030212</v>
      </c>
      <c r="N39" s="35">
        <v>53310337</v>
      </c>
      <c r="O39" s="35">
        <v>6587459</v>
      </c>
      <c r="P39" s="35">
        <v>6131982</v>
      </c>
      <c r="Q39" s="35"/>
      <c r="R39" s="35">
        <v>0</v>
      </c>
      <c r="S39" s="10"/>
    </row>
    <row r="40" spans="1:21" ht="17.100000000000001" customHeight="1" x14ac:dyDescent="0.25">
      <c r="A40" s="4">
        <v>26</v>
      </c>
      <c r="B40" s="9" t="s">
        <v>37</v>
      </c>
      <c r="C40" s="34">
        <f>SUM(D40:E40)</f>
        <v>6210564173</v>
      </c>
      <c r="D40" s="34"/>
      <c r="E40" s="34">
        <f t="shared" si="10"/>
        <v>6210564173</v>
      </c>
      <c r="F40" s="34">
        <v>276884194</v>
      </c>
      <c r="G40" s="34">
        <v>1551590437</v>
      </c>
      <c r="H40" s="34"/>
      <c r="I40" s="34">
        <v>14688</v>
      </c>
      <c r="J40" s="34"/>
      <c r="K40" s="34">
        <v>929079970</v>
      </c>
      <c r="L40" s="34">
        <v>623599979</v>
      </c>
      <c r="M40" s="34">
        <v>255447165</v>
      </c>
      <c r="N40" s="34">
        <v>2051982258</v>
      </c>
      <c r="O40" s="34">
        <v>291202849</v>
      </c>
      <c r="P40" s="34">
        <v>230762633</v>
      </c>
      <c r="Q40" s="34"/>
      <c r="R40" s="34">
        <v>0</v>
      </c>
      <c r="S40" s="7"/>
      <c r="T40" s="12"/>
      <c r="U40" s="12"/>
    </row>
    <row r="41" spans="1:21" ht="17.100000000000001" customHeight="1" x14ac:dyDescent="0.25">
      <c r="A41" s="4">
        <v>27</v>
      </c>
      <c r="B41" s="9" t="s">
        <v>38</v>
      </c>
      <c r="C41" s="34">
        <f t="shared" ref="C41:C44" si="11">SUM(D41:E41)</f>
        <v>6216967791</v>
      </c>
      <c r="D41" s="34"/>
      <c r="E41" s="34">
        <f t="shared" si="10"/>
        <v>6216967791</v>
      </c>
      <c r="F41" s="34">
        <v>248511040</v>
      </c>
      <c r="G41" s="34">
        <v>1645514764</v>
      </c>
      <c r="H41" s="34"/>
      <c r="I41" s="34">
        <v>22721</v>
      </c>
      <c r="J41" s="34"/>
      <c r="K41" s="34">
        <v>838692720</v>
      </c>
      <c r="L41" s="34">
        <v>611951396</v>
      </c>
      <c r="M41" s="34">
        <v>239226054</v>
      </c>
      <c r="N41" s="34">
        <v>2111888252</v>
      </c>
      <c r="O41" s="34">
        <v>285401648</v>
      </c>
      <c r="P41" s="34">
        <v>235759196</v>
      </c>
      <c r="Q41" s="34"/>
      <c r="R41" s="34">
        <v>0</v>
      </c>
      <c r="S41" s="7"/>
      <c r="T41" s="12"/>
      <c r="U41" s="12"/>
    </row>
    <row r="42" spans="1:21" ht="17.100000000000001" customHeight="1" x14ac:dyDescent="0.25">
      <c r="A42" s="4">
        <v>28</v>
      </c>
      <c r="B42" s="9" t="s">
        <v>39</v>
      </c>
      <c r="C42" s="34">
        <f t="shared" si="11"/>
        <v>124381435</v>
      </c>
      <c r="D42" s="34"/>
      <c r="E42" s="34">
        <f>SUM(F42:S42)</f>
        <v>124381435</v>
      </c>
      <c r="F42" s="34">
        <v>0</v>
      </c>
      <c r="G42" s="34">
        <v>0</v>
      </c>
      <c r="H42" s="34"/>
      <c r="I42" s="34">
        <v>0</v>
      </c>
      <c r="J42" s="34"/>
      <c r="K42" s="34">
        <v>34179908</v>
      </c>
      <c r="L42" s="34">
        <v>12533195</v>
      </c>
      <c r="M42" s="34">
        <v>0</v>
      </c>
      <c r="N42" s="34">
        <v>60006230</v>
      </c>
      <c r="O42" s="34">
        <v>256504</v>
      </c>
      <c r="P42" s="34">
        <v>17405598</v>
      </c>
      <c r="Q42" s="34"/>
      <c r="R42" s="34">
        <v>0</v>
      </c>
      <c r="S42" s="7"/>
      <c r="T42" s="12"/>
      <c r="U42" s="12"/>
    </row>
    <row r="43" spans="1:21" ht="17.100000000000001" customHeight="1" x14ac:dyDescent="0.25">
      <c r="A43" s="4">
        <v>29</v>
      </c>
      <c r="B43" s="9" t="s">
        <v>40</v>
      </c>
      <c r="C43" s="34">
        <f t="shared" si="11"/>
        <v>-543791</v>
      </c>
      <c r="D43" s="34"/>
      <c r="E43" s="34">
        <f t="shared" si="10"/>
        <v>-543791</v>
      </c>
      <c r="F43" s="34">
        <v>-460535</v>
      </c>
      <c r="G43" s="34">
        <v>-81368</v>
      </c>
      <c r="H43" s="34"/>
      <c r="I43" s="34">
        <v>2</v>
      </c>
      <c r="J43" s="34"/>
      <c r="K43" s="34">
        <v>-3171</v>
      </c>
      <c r="L43" s="34">
        <v>-467</v>
      </c>
      <c r="M43" s="34">
        <v>6605</v>
      </c>
      <c r="N43" s="34">
        <v>-5098</v>
      </c>
      <c r="O43" s="34">
        <v>-508</v>
      </c>
      <c r="P43" s="34">
        <v>749</v>
      </c>
      <c r="Q43" s="34"/>
      <c r="R43" s="34">
        <v>0</v>
      </c>
      <c r="S43" s="7"/>
      <c r="T43" s="12"/>
      <c r="U43" s="12"/>
    </row>
    <row r="44" spans="1:21" ht="17.100000000000001" customHeight="1" x14ac:dyDescent="0.25">
      <c r="A44" s="4">
        <v>30</v>
      </c>
      <c r="B44" s="9" t="s">
        <v>41</v>
      </c>
      <c r="C44" s="34">
        <f t="shared" si="11"/>
        <v>0</v>
      </c>
      <c r="D44" s="34"/>
      <c r="E44" s="34">
        <f t="shared" si="10"/>
        <v>0</v>
      </c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>
        <v>0</v>
      </c>
      <c r="S44" s="7"/>
      <c r="T44" s="12"/>
      <c r="U44" s="12"/>
    </row>
    <row r="45" spans="1:21" ht="17.100000000000001" customHeight="1" x14ac:dyDescent="0.25">
      <c r="A45" s="4">
        <v>31</v>
      </c>
      <c r="B45" s="9" t="s">
        <v>42</v>
      </c>
      <c r="C45" s="35">
        <f>C40+C42+C43-C38-C39-C41-C44</f>
        <v>-478518410</v>
      </c>
      <c r="D45" s="35">
        <f t="shared" ref="D45:S45" si="12">D40+D42+D43-D38-D39-D41-D44</f>
        <v>0</v>
      </c>
      <c r="E45" s="35">
        <f t="shared" si="12"/>
        <v>-478518410</v>
      </c>
      <c r="F45" s="35">
        <f t="shared" si="12"/>
        <v>-21532468</v>
      </c>
      <c r="G45" s="35">
        <f t="shared" si="12"/>
        <v>-263161234</v>
      </c>
      <c r="H45" s="35">
        <f t="shared" si="12"/>
        <v>0</v>
      </c>
      <c r="I45" s="35">
        <f t="shared" si="12"/>
        <v>-10199</v>
      </c>
      <c r="J45" s="35">
        <f t="shared" si="12"/>
        <v>0</v>
      </c>
      <c r="K45" s="35">
        <f t="shared" si="12"/>
        <v>48032988</v>
      </c>
      <c r="L45" s="35">
        <f t="shared" si="12"/>
        <v>-27062297</v>
      </c>
      <c r="M45" s="35">
        <f t="shared" si="12"/>
        <v>-5098139</v>
      </c>
      <c r="N45" s="35">
        <f>N40+N42+N43-N38-N39-N41-N44</f>
        <v>-180473254</v>
      </c>
      <c r="O45" s="35">
        <f>O40+O42+O43-O38-O39-O41-O44</f>
        <v>-18159793</v>
      </c>
      <c r="P45" s="35">
        <f t="shared" si="12"/>
        <v>-7923755</v>
      </c>
      <c r="Q45" s="35">
        <f t="shared" si="12"/>
        <v>0</v>
      </c>
      <c r="R45" s="35">
        <f t="shared" si="12"/>
        <v>-3130259</v>
      </c>
      <c r="S45" s="10">
        <f t="shared" si="12"/>
        <v>0</v>
      </c>
      <c r="T45" s="12"/>
      <c r="U45" s="12"/>
    </row>
    <row r="46" spans="1:21" s="13" customFormat="1" ht="17.100000000000001" hidden="1" customHeight="1" x14ac:dyDescent="0.25">
      <c r="A46" s="27"/>
      <c r="C46" s="36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</row>
    <row r="47" spans="1:21" s="13" customFormat="1" ht="17.100000000000001" hidden="1" customHeight="1" x14ac:dyDescent="0.25">
      <c r="A47" s="2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</row>
    <row r="48" spans="1:21" s="13" customFormat="1" ht="17.100000000000001" hidden="1" customHeight="1" x14ac:dyDescent="0.25">
      <c r="A48" s="2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</row>
    <row r="49" spans="1:18" s="13" customFormat="1" ht="17.100000000000001" hidden="1" customHeight="1" x14ac:dyDescent="0.25">
      <c r="A49" s="2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</row>
    <row r="50" spans="1:18" s="13" customFormat="1" ht="17.100000000000001" hidden="1" customHeight="1" x14ac:dyDescent="0.25">
      <c r="A50" s="2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</row>
    <row r="51" spans="1:18" s="13" customFormat="1" ht="17.100000000000001" hidden="1" customHeight="1" x14ac:dyDescent="0.25">
      <c r="A51" s="2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</row>
    <row r="52" spans="1:18" s="13" customFormat="1" ht="17.100000000000001" hidden="1" customHeight="1" x14ac:dyDescent="0.25">
      <c r="A52" s="2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</row>
    <row r="53" spans="1:18" s="13" customFormat="1" ht="17.100000000000001" hidden="1" customHeight="1" x14ac:dyDescent="0.25">
      <c r="A53" s="2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</row>
    <row r="54" spans="1:18" s="13" customFormat="1" ht="17.100000000000001" hidden="1" customHeight="1" x14ac:dyDescent="0.25">
      <c r="A54" s="2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</row>
    <row r="55" spans="1:18" s="13" customFormat="1" ht="17.100000000000001" hidden="1" customHeight="1" x14ac:dyDescent="0.25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</row>
    <row r="56" spans="1:18" s="13" customFormat="1" ht="17.100000000000001" hidden="1" customHeight="1" x14ac:dyDescent="0.25"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</row>
    <row r="57" spans="1:18" s="13" customFormat="1" hidden="1" x14ac:dyDescent="0.25"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</row>
    <row r="58" spans="1:18" s="13" customFormat="1" hidden="1" x14ac:dyDescent="0.25"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</row>
    <row r="59" spans="1:18" s="13" customFormat="1" hidden="1" x14ac:dyDescent="0.25"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</row>
    <row r="60" spans="1:18" s="13" customFormat="1" hidden="1" x14ac:dyDescent="0.25"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</row>
    <row r="61" spans="1:18" s="13" customFormat="1" hidden="1" x14ac:dyDescent="0.25"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</row>
    <row r="62" spans="1:18" s="13" customFormat="1" hidden="1" x14ac:dyDescent="0.25"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</row>
    <row r="63" spans="1:18" s="13" customFormat="1" hidden="1" x14ac:dyDescent="0.25"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</row>
    <row r="64" spans="1:18" s="13" customFormat="1" hidden="1" x14ac:dyDescent="0.25"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</row>
    <row r="65" spans="3:18" s="13" customFormat="1" hidden="1" x14ac:dyDescent="0.25"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</row>
    <row r="66" spans="3:18" s="13" customFormat="1" hidden="1" x14ac:dyDescent="0.25"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</row>
    <row r="67" spans="3:18" s="13" customFormat="1" hidden="1" x14ac:dyDescent="0.25"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</row>
    <row r="68" spans="3:18" s="13" customFormat="1" hidden="1" x14ac:dyDescent="0.25"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</row>
    <row r="69" spans="3:18" s="13" customFormat="1" hidden="1" x14ac:dyDescent="0.25"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</row>
    <row r="70" spans="3:18" s="13" customFormat="1" hidden="1" x14ac:dyDescent="0.25"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</row>
    <row r="71" spans="3:18" s="13" customFormat="1" hidden="1" x14ac:dyDescent="0.25"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</row>
    <row r="72" spans="3:18" s="13" customFormat="1" hidden="1" x14ac:dyDescent="0.25"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</row>
    <row r="73" spans="3:18" s="13" customFormat="1" hidden="1" x14ac:dyDescent="0.25"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</row>
    <row r="74" spans="3:18" s="13" customFormat="1" hidden="1" x14ac:dyDescent="0.25"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</row>
    <row r="75" spans="3:18" s="13" customFormat="1" hidden="1" x14ac:dyDescent="0.25"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</row>
    <row r="76" spans="3:18" s="13" customFormat="1" hidden="1" x14ac:dyDescent="0.25"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</row>
    <row r="77" spans="3:18" s="13" customFormat="1" hidden="1" x14ac:dyDescent="0.25"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</row>
    <row r="78" spans="3:18" s="13" customFormat="1" hidden="1" x14ac:dyDescent="0.25"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</row>
    <row r="79" spans="3:18" s="13" customFormat="1" hidden="1" x14ac:dyDescent="0.25"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</row>
    <row r="80" spans="3:18" s="13" customFormat="1" hidden="1" x14ac:dyDescent="0.25"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</row>
    <row r="81" spans="3:18" s="13" customFormat="1" hidden="1" x14ac:dyDescent="0.25"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</row>
    <row r="82" spans="3:18" s="13" customFormat="1" hidden="1" x14ac:dyDescent="0.25"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</row>
    <row r="83" spans="3:18" s="13" customFormat="1" hidden="1" x14ac:dyDescent="0.25"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</row>
    <row r="84" spans="3:18" s="13" customFormat="1" hidden="1" x14ac:dyDescent="0.25"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</row>
    <row r="85" spans="3:18" s="13" customFormat="1" hidden="1" x14ac:dyDescent="0.25"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</row>
    <row r="86" spans="3:18" s="13" customFormat="1" hidden="1" x14ac:dyDescent="0.25"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</row>
    <row r="87" spans="3:18" s="13" customFormat="1" hidden="1" x14ac:dyDescent="0.25"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</row>
    <row r="88" spans="3:18" s="13" customFormat="1" hidden="1" x14ac:dyDescent="0.25"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</row>
    <row r="89" spans="3:18" s="13" customFormat="1" hidden="1" x14ac:dyDescent="0.25"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</row>
    <row r="90" spans="3:18" s="13" customFormat="1" hidden="1" x14ac:dyDescent="0.25"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</row>
    <row r="91" spans="3:18" s="13" customFormat="1" hidden="1" x14ac:dyDescent="0.25"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</row>
    <row r="92" spans="3:18" s="13" customFormat="1" hidden="1" x14ac:dyDescent="0.25"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</row>
    <row r="93" spans="3:18" s="13" customFormat="1" hidden="1" x14ac:dyDescent="0.25"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</row>
    <row r="94" spans="3:18" s="13" customFormat="1" hidden="1" x14ac:dyDescent="0.25"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</row>
    <row r="95" spans="3:18" s="13" customFormat="1" hidden="1" x14ac:dyDescent="0.25"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</row>
    <row r="96" spans="3:18" s="13" customFormat="1" hidden="1" x14ac:dyDescent="0.25"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</row>
    <row r="97" spans="3:18" s="13" customFormat="1" hidden="1" x14ac:dyDescent="0.25"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</row>
    <row r="98" spans="3:18" s="13" customFormat="1" hidden="1" x14ac:dyDescent="0.25"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</row>
    <row r="99" spans="3:18" s="13" customFormat="1" hidden="1" x14ac:dyDescent="0.25"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</row>
    <row r="100" spans="3:18" s="13" customFormat="1" hidden="1" x14ac:dyDescent="0.25"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</row>
    <row r="101" spans="3:18" s="13" customFormat="1" hidden="1" x14ac:dyDescent="0.25"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</row>
    <row r="102" spans="3:18" s="13" customFormat="1" hidden="1" x14ac:dyDescent="0.25"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</row>
    <row r="103" spans="3:18" s="13" customFormat="1" hidden="1" x14ac:dyDescent="0.25"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</row>
    <row r="104" spans="3:18" s="13" customFormat="1" hidden="1" x14ac:dyDescent="0.25"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</row>
    <row r="105" spans="3:18" s="13" customFormat="1" hidden="1" x14ac:dyDescent="0.25"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</row>
    <row r="106" spans="3:18" s="13" customFormat="1" hidden="1" x14ac:dyDescent="0.25"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</row>
    <row r="107" spans="3:18" s="13" customFormat="1" hidden="1" x14ac:dyDescent="0.25"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</row>
    <row r="108" spans="3:18" s="13" customFormat="1" hidden="1" x14ac:dyDescent="0.25"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</row>
    <row r="109" spans="3:18" s="13" customFormat="1" hidden="1" x14ac:dyDescent="0.25"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</row>
    <row r="110" spans="3:18" s="13" customFormat="1" hidden="1" x14ac:dyDescent="0.25"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</row>
    <row r="111" spans="3:18" s="13" customFormat="1" hidden="1" x14ac:dyDescent="0.25"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</row>
    <row r="112" spans="3:18" s="13" customFormat="1" hidden="1" x14ac:dyDescent="0.25"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</row>
    <row r="113" spans="3:18" s="13" customFormat="1" hidden="1" x14ac:dyDescent="0.25"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</row>
    <row r="114" spans="3:18" s="13" customFormat="1" hidden="1" x14ac:dyDescent="0.25"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</row>
    <row r="115" spans="3:18" s="13" customFormat="1" hidden="1" x14ac:dyDescent="0.25"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</row>
    <row r="116" spans="3:18" s="13" customFormat="1" hidden="1" x14ac:dyDescent="0.25"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</row>
    <row r="117" spans="3:18" s="13" customFormat="1" hidden="1" x14ac:dyDescent="0.25"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</row>
    <row r="118" spans="3:18" s="13" customFormat="1" hidden="1" x14ac:dyDescent="0.25"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</row>
    <row r="119" spans="3:18" s="13" customFormat="1" hidden="1" x14ac:dyDescent="0.25"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</row>
    <row r="120" spans="3:18" s="13" customFormat="1" hidden="1" x14ac:dyDescent="0.25"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</row>
    <row r="121" spans="3:18" s="13" customFormat="1" hidden="1" x14ac:dyDescent="0.25"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</row>
    <row r="122" spans="3:18" s="13" customFormat="1" hidden="1" x14ac:dyDescent="0.25"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</row>
    <row r="123" spans="3:18" s="13" customFormat="1" hidden="1" x14ac:dyDescent="0.25"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</row>
    <row r="124" spans="3:18" s="13" customFormat="1" hidden="1" x14ac:dyDescent="0.25"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</row>
    <row r="125" spans="3:18" s="13" customFormat="1" hidden="1" x14ac:dyDescent="0.25"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</row>
    <row r="126" spans="3:18" s="13" customFormat="1" hidden="1" x14ac:dyDescent="0.25"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</row>
    <row r="127" spans="3:18" s="13" customFormat="1" hidden="1" x14ac:dyDescent="0.25"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</row>
    <row r="128" spans="3:18" s="13" customFormat="1" hidden="1" x14ac:dyDescent="0.25"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</row>
    <row r="129" spans="3:18" s="13" customFormat="1" hidden="1" x14ac:dyDescent="0.25"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</row>
    <row r="130" spans="3:18" s="13" customFormat="1" hidden="1" x14ac:dyDescent="0.25"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</row>
  </sheetData>
  <pageMargins left="0.25" right="0.25" top="0.75" bottom="0.75" header="0.3" footer="0.3"/>
  <pageSetup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F736B-8725-4D43-A914-3F4383F4C625}">
  <dimension ref="A1:P68"/>
  <sheetViews>
    <sheetView zoomScale="115" zoomScaleNormal="115" workbookViewId="0">
      <selection activeCell="I7" sqref="I7"/>
    </sheetView>
  </sheetViews>
  <sheetFormatPr defaultColWidth="0" defaultRowHeight="15" zeroHeight="1" x14ac:dyDescent="0.25"/>
  <cols>
    <col min="1" max="15" width="8.7109375" customWidth="1"/>
    <col min="16" max="16" width="11.85546875" customWidth="1"/>
    <col min="17" max="16384" width="8.7109375" hidden="1"/>
  </cols>
  <sheetData>
    <row r="1" spans="1:1" s="30" customFormat="1" ht="18.75" x14ac:dyDescent="0.3">
      <c r="A1" s="29" t="s">
        <v>43</v>
      </c>
    </row>
    <row r="2" spans="1:1" s="13" customFormat="1" x14ac:dyDescent="0.25"/>
    <row r="3" spans="1:1" s="13" customFormat="1" x14ac:dyDescent="0.25"/>
    <row r="4" spans="1:1" s="13" customFormat="1" x14ac:dyDescent="0.25"/>
    <row r="5" spans="1:1" s="13" customFormat="1" x14ac:dyDescent="0.25"/>
    <row r="6" spans="1:1" s="13" customFormat="1" x14ac:dyDescent="0.25"/>
    <row r="7" spans="1:1" s="13" customFormat="1" x14ac:dyDescent="0.25"/>
    <row r="8" spans="1:1" s="13" customFormat="1" x14ac:dyDescent="0.25"/>
    <row r="9" spans="1:1" s="13" customFormat="1" x14ac:dyDescent="0.25"/>
    <row r="10" spans="1:1" s="13" customFormat="1" x14ac:dyDescent="0.25"/>
    <row r="11" spans="1:1" s="13" customFormat="1" x14ac:dyDescent="0.25"/>
    <row r="12" spans="1:1" s="13" customFormat="1" x14ac:dyDescent="0.25"/>
    <row r="13" spans="1:1" s="13" customFormat="1" x14ac:dyDescent="0.25"/>
    <row r="14" spans="1:1" s="13" customFormat="1" x14ac:dyDescent="0.25"/>
    <row r="15" spans="1:1" s="13" customFormat="1" x14ac:dyDescent="0.25"/>
    <row r="16" spans="1:1" s="13" customFormat="1" x14ac:dyDescent="0.25"/>
    <row r="17" s="13" customFormat="1" x14ac:dyDescent="0.25"/>
    <row r="18" s="13" customFormat="1" x14ac:dyDescent="0.25"/>
    <row r="19" s="13" customFormat="1" x14ac:dyDescent="0.25"/>
    <row r="20" s="13" customFormat="1" x14ac:dyDescent="0.25"/>
    <row r="21" s="13" customFormat="1" x14ac:dyDescent="0.25"/>
    <row r="22" s="13" customFormat="1" x14ac:dyDescent="0.25"/>
    <row r="23" s="13" customFormat="1" x14ac:dyDescent="0.25"/>
    <row r="24" s="13" customFormat="1" x14ac:dyDescent="0.25"/>
    <row r="25" s="13" customFormat="1" x14ac:dyDescent="0.25"/>
    <row r="26" s="13" customFormat="1" x14ac:dyDescent="0.25"/>
    <row r="27" s="13" customFormat="1" x14ac:dyDescent="0.25"/>
    <row r="28" s="13" customFormat="1" x14ac:dyDescent="0.25"/>
    <row r="29" s="13" customFormat="1" x14ac:dyDescent="0.25"/>
    <row r="30" s="13" customFormat="1" x14ac:dyDescent="0.25"/>
    <row r="31" s="13" customFormat="1" x14ac:dyDescent="0.25"/>
    <row r="32" s="13" customFormat="1" x14ac:dyDescent="0.25"/>
    <row r="33" s="13" customFormat="1" x14ac:dyDescent="0.25"/>
    <row r="34" s="13" customFormat="1" x14ac:dyDescent="0.25"/>
    <row r="35" s="13" customFormat="1" x14ac:dyDescent="0.25"/>
    <row r="36" s="13" customFormat="1" x14ac:dyDescent="0.25"/>
    <row r="37" s="13" customFormat="1" x14ac:dyDescent="0.25"/>
    <row r="38" s="13" customFormat="1" x14ac:dyDescent="0.25"/>
    <row r="39" s="13" customFormat="1" x14ac:dyDescent="0.25"/>
    <row r="40" s="13" customFormat="1" x14ac:dyDescent="0.25"/>
    <row r="41" s="13" customFormat="1" x14ac:dyDescent="0.25"/>
    <row r="42" s="13" customFormat="1" x14ac:dyDescent="0.25"/>
    <row r="43" s="13" customFormat="1" x14ac:dyDescent="0.25"/>
    <row r="44" s="13" customFormat="1" x14ac:dyDescent="0.25"/>
    <row r="45" s="13" customFormat="1" x14ac:dyDescent="0.25"/>
    <row r="46" s="13" customFormat="1" x14ac:dyDescent="0.25"/>
    <row r="47" s="13" customFormat="1" x14ac:dyDescent="0.25"/>
    <row r="48" s="13" customFormat="1" x14ac:dyDescent="0.25"/>
    <row r="49" s="13" customFormat="1" x14ac:dyDescent="0.25"/>
    <row r="50" s="13" customFormat="1" x14ac:dyDescent="0.25"/>
    <row r="51" s="13" customFormat="1" x14ac:dyDescent="0.25"/>
    <row r="52" s="13" customFormat="1" x14ac:dyDescent="0.25"/>
    <row r="53" s="13" customFormat="1" x14ac:dyDescent="0.25"/>
    <row r="54" s="13" customFormat="1" x14ac:dyDescent="0.25"/>
    <row r="55" s="13" customFormat="1" x14ac:dyDescent="0.25"/>
    <row r="56" s="13" customFormat="1" x14ac:dyDescent="0.25"/>
    <row r="57" s="13" customFormat="1" x14ac:dyDescent="0.25"/>
    <row r="58" s="13" customFormat="1" x14ac:dyDescent="0.25"/>
    <row r="59" s="13" customFormat="1" x14ac:dyDescent="0.25"/>
    <row r="60" s="13" customFormat="1" x14ac:dyDescent="0.25"/>
    <row r="61" s="13" customFormat="1" x14ac:dyDescent="0.25"/>
    <row r="62" s="13" customFormat="1" x14ac:dyDescent="0.25"/>
    <row r="63" s="13" customFormat="1" x14ac:dyDescent="0.25"/>
    <row r="64" s="13" customFormat="1" x14ac:dyDescent="0.25"/>
    <row r="65" s="13" customFormat="1" x14ac:dyDescent="0.25"/>
    <row r="66" s="13" customFormat="1" x14ac:dyDescent="0.25"/>
    <row r="67" s="13" customFormat="1" x14ac:dyDescent="0.25"/>
    <row r="68" s="13" customForma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2AA7C-02C3-49E9-A056-6F907A321E8A}">
  <dimension ref="A1:AL66"/>
  <sheetViews>
    <sheetView workbookViewId="0">
      <selection activeCell="B16" sqref="B16"/>
    </sheetView>
  </sheetViews>
  <sheetFormatPr defaultRowHeight="15" x14ac:dyDescent="0.25"/>
  <cols>
    <col min="1" max="1" width="8.7109375" style="28"/>
    <col min="2" max="2" width="114.5703125" customWidth="1"/>
    <col min="3" max="38" width="8.7109375" style="13"/>
  </cols>
  <sheetData>
    <row r="1" spans="1:2" ht="18.75" x14ac:dyDescent="0.3">
      <c r="B1" s="33" t="s">
        <v>44</v>
      </c>
    </row>
    <row r="2" spans="1:2" ht="49.5" x14ac:dyDescent="0.25">
      <c r="A2" s="28">
        <v>1</v>
      </c>
      <c r="B2" s="32" t="s">
        <v>45</v>
      </c>
    </row>
    <row r="3" spans="1:2" ht="16.5" x14ac:dyDescent="0.25">
      <c r="B3" s="32"/>
    </row>
    <row r="4" spans="1:2" ht="16.5" x14ac:dyDescent="0.25">
      <c r="A4" s="28">
        <v>2</v>
      </c>
      <c r="B4" s="32" t="s">
        <v>46</v>
      </c>
    </row>
    <row r="5" spans="1:2" ht="16.5" x14ac:dyDescent="0.25">
      <c r="B5" s="32"/>
    </row>
    <row r="6" spans="1:2" ht="33" x14ac:dyDescent="0.25">
      <c r="A6" s="28">
        <v>3</v>
      </c>
      <c r="B6" s="32" t="s">
        <v>47</v>
      </c>
    </row>
    <row r="7" spans="1:2" ht="16.5" x14ac:dyDescent="0.25">
      <c r="B7" s="32"/>
    </row>
    <row r="8" spans="1:2" ht="82.5" x14ac:dyDescent="0.25">
      <c r="A8" s="28">
        <v>4</v>
      </c>
      <c r="B8" s="32" t="s">
        <v>48</v>
      </c>
    </row>
    <row r="9" spans="1:2" ht="16.5" x14ac:dyDescent="0.25">
      <c r="B9" s="32"/>
    </row>
    <row r="10" spans="1:2" ht="16.5" x14ac:dyDescent="0.25">
      <c r="A10" s="28">
        <v>5</v>
      </c>
      <c r="B10" s="32" t="s">
        <v>26</v>
      </c>
    </row>
    <row r="11" spans="1:2" ht="16.5" x14ac:dyDescent="0.25">
      <c r="B11" s="32"/>
    </row>
    <row r="12" spans="1:2" ht="33" x14ac:dyDescent="0.25">
      <c r="A12" s="28">
        <v>6</v>
      </c>
      <c r="B12" s="32" t="s">
        <v>49</v>
      </c>
    </row>
    <row r="13" spans="1:2" ht="16.5" x14ac:dyDescent="0.25">
      <c r="B13" s="32"/>
    </row>
    <row r="14" spans="1:2" ht="16.5" x14ac:dyDescent="0.25">
      <c r="A14" s="28">
        <v>7</v>
      </c>
      <c r="B14" s="32" t="s">
        <v>50</v>
      </c>
    </row>
    <row r="15" spans="1:2" ht="16.5" x14ac:dyDescent="0.25">
      <c r="B15" s="32"/>
    </row>
    <row r="16" spans="1:2" ht="33" x14ac:dyDescent="0.25">
      <c r="A16" s="28">
        <v>8</v>
      </c>
      <c r="B16" s="32" t="s">
        <v>51</v>
      </c>
    </row>
    <row r="17" spans="1:2" ht="16.5" x14ac:dyDescent="0.25">
      <c r="B17" s="32"/>
    </row>
    <row r="18" spans="1:2" ht="16.5" x14ac:dyDescent="0.25">
      <c r="A18" s="28">
        <v>9</v>
      </c>
      <c r="B18" s="32" t="s">
        <v>52</v>
      </c>
    </row>
    <row r="19" spans="1:2" ht="16.5" x14ac:dyDescent="0.25">
      <c r="B19" s="32" t="s">
        <v>53</v>
      </c>
    </row>
    <row r="20" spans="1:2" x14ac:dyDescent="0.25">
      <c r="B20" s="31"/>
    </row>
    <row r="21" spans="1:2" s="13" customFormat="1" x14ac:dyDescent="0.25"/>
    <row r="22" spans="1:2" s="13" customFormat="1" x14ac:dyDescent="0.25"/>
    <row r="23" spans="1:2" s="13" customFormat="1" x14ac:dyDescent="0.25"/>
    <row r="24" spans="1:2" s="13" customFormat="1" x14ac:dyDescent="0.25"/>
    <row r="25" spans="1:2" s="13" customFormat="1" x14ac:dyDescent="0.25"/>
    <row r="26" spans="1:2" s="13" customFormat="1" x14ac:dyDescent="0.25"/>
    <row r="27" spans="1:2" s="13" customFormat="1" x14ac:dyDescent="0.25"/>
    <row r="28" spans="1:2" s="13" customFormat="1" x14ac:dyDescent="0.25"/>
    <row r="29" spans="1:2" s="13" customFormat="1" x14ac:dyDescent="0.25"/>
    <row r="30" spans="1:2" s="13" customFormat="1" x14ac:dyDescent="0.25"/>
    <row r="31" spans="1:2" s="13" customFormat="1" x14ac:dyDescent="0.25"/>
    <row r="32" spans="1:2" s="13" customFormat="1" x14ac:dyDescent="0.25"/>
    <row r="33" s="13" customFormat="1" x14ac:dyDescent="0.25"/>
    <row r="34" s="13" customFormat="1" x14ac:dyDescent="0.25"/>
    <row r="35" s="13" customFormat="1" x14ac:dyDescent="0.25"/>
    <row r="36" s="13" customFormat="1" x14ac:dyDescent="0.25"/>
    <row r="37" s="13" customFormat="1" x14ac:dyDescent="0.25"/>
    <row r="38" s="13" customFormat="1" x14ac:dyDescent="0.25"/>
    <row r="39" s="13" customFormat="1" x14ac:dyDescent="0.25"/>
    <row r="40" s="13" customFormat="1" x14ac:dyDescent="0.25"/>
    <row r="41" s="13" customFormat="1" x14ac:dyDescent="0.25"/>
    <row r="42" s="13" customFormat="1" x14ac:dyDescent="0.25"/>
    <row r="43" s="13" customFormat="1" x14ac:dyDescent="0.25"/>
    <row r="44" s="13" customFormat="1" x14ac:dyDescent="0.25"/>
    <row r="45" s="13" customFormat="1" x14ac:dyDescent="0.25"/>
    <row r="46" s="13" customFormat="1" x14ac:dyDescent="0.25"/>
    <row r="47" s="13" customFormat="1" x14ac:dyDescent="0.25"/>
    <row r="48" s="13" customFormat="1" x14ac:dyDescent="0.25"/>
    <row r="49" spans="1:1" s="13" customFormat="1" x14ac:dyDescent="0.25"/>
    <row r="50" spans="1:1" s="13" customFormat="1" x14ac:dyDescent="0.25"/>
    <row r="51" spans="1:1" s="13" customFormat="1" x14ac:dyDescent="0.25"/>
    <row r="52" spans="1:1" s="13" customFormat="1" x14ac:dyDescent="0.25"/>
    <row r="53" spans="1:1" s="13" customFormat="1" x14ac:dyDescent="0.25"/>
    <row r="54" spans="1:1" s="13" customFormat="1" x14ac:dyDescent="0.25"/>
    <row r="55" spans="1:1" s="13" customFormat="1" x14ac:dyDescent="0.25"/>
    <row r="56" spans="1:1" s="13" customFormat="1" x14ac:dyDescent="0.25"/>
    <row r="57" spans="1:1" s="13" customFormat="1" x14ac:dyDescent="0.25"/>
    <row r="58" spans="1:1" s="13" customFormat="1" x14ac:dyDescent="0.25"/>
    <row r="59" spans="1:1" s="13" customFormat="1" x14ac:dyDescent="0.25"/>
    <row r="60" spans="1:1" s="13" customFormat="1" x14ac:dyDescent="0.25"/>
    <row r="61" spans="1:1" s="13" customFormat="1" x14ac:dyDescent="0.25">
      <c r="A61" s="28"/>
    </row>
    <row r="62" spans="1:1" s="13" customFormat="1" x14ac:dyDescent="0.25">
      <c r="A62" s="28"/>
    </row>
    <row r="63" spans="1:1" s="13" customFormat="1" x14ac:dyDescent="0.25">
      <c r="A63" s="28"/>
    </row>
    <row r="64" spans="1:1" s="13" customFormat="1" x14ac:dyDescent="0.25">
      <c r="A64" s="28"/>
    </row>
    <row r="65" spans="1:1" s="13" customFormat="1" x14ac:dyDescent="0.25">
      <c r="A65" s="28"/>
    </row>
    <row r="66" spans="1:1" s="13" customFormat="1" x14ac:dyDescent="0.25">
      <c r="A66" s="2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posaltitle xmlns="197dce87-66b0-4d13-ab68-c175b121ab85" xsi:nil="true"/>
    <Subcategory xmlns="197dce87-66b0-4d13-ab68-c175b121ab85" xsi:nil="true"/>
    <lcf76f155ced4ddcb4097134ff3c332f xmlns="197dce87-66b0-4d13-ab68-c175b121ab85">
      <Terms xmlns="http://schemas.microsoft.com/office/infopath/2007/PartnerControls"/>
    </lcf76f155ced4ddcb4097134ff3c332f>
    <TopicorFocusArea xmlns="197dce87-66b0-4d13-ab68-c175b121ab85" xsi:nil="true"/>
    <PlanYear xmlns="197dce87-66b0-4d13-ab68-c175b121ab85">2025</PlanYear>
    <Category xmlns="197dce87-66b0-4d13-ab68-c175b121ab85" xsi:nil="true"/>
    <TaxCatchAll xmlns="d7a0ad8a-c71d-4ce7-94c7-383a5f46deff" xsi:nil="true"/>
    <Status xmlns="197dce87-66b0-4d13-ab68-c175b121ab85">Draft</Status>
    <AssignedTo xmlns="197dce87-66b0-4d13-ab68-c175b121ab85">
      <UserInfo>
        <DisplayName/>
        <AccountId xsi:nil="true"/>
        <AccountType/>
      </UserInfo>
    </AssignedTo>
    <DocTitle xmlns="197dce87-66b0-4d13-ab68-c175b121ab85">2024 UCare Minnesota Reallocation of Expenses and Investment Income 1a MCS (ucare24supp1a.xlsx)</DocTitle>
    <_x0055_RL2 xmlns="197dce87-66b0-4d13-ab68-c175b121ab85">/facilities/insurance/managedcare/reports/financial/docs/2024/ucare24supp1a.xlsx</_x0055_RL2>
    <Comments xmlns="197dce87-66b0-4d13-ab68-c175b121ab8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26" ma:contentTypeDescription="Create a new document." ma:contentTypeScope="" ma:versionID="b21929227d415617418fc6f7546aee4a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8bd803e11e45f031ec316af5f2903b50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  <xsd:element ref="ns2:AssignedTo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PlanYear" minOccurs="0"/>
                <xsd:element ref="ns2:Category" minOccurs="0"/>
                <xsd:element ref="ns2:Subcategory" minOccurs="0"/>
                <xsd:element ref="ns2:Proposaltitle" minOccurs="0"/>
                <xsd:element ref="ns2:TopicorFocusArea" minOccurs="0"/>
                <xsd:element ref="ns2:DocTitle" minOccurs="0"/>
                <xsd:element ref="ns2:_x0055_RL2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  <xsd:element name="AssignedTo" ma:index="19" nillable="true" ma:displayName="Assigned To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lanYear" ma:index="24" nillable="true" ma:displayName="Plan Year" ma:default="2025" ma:format="Dropdown" ma:internalName="PlanYear">
      <xsd:simpleType>
        <xsd:restriction base="dms:Text">
          <xsd:maxLength value="255"/>
        </xsd:restriction>
      </xsd:simpleType>
    </xsd:element>
    <xsd:element name="Category" ma:index="25" nillable="true" ma:displayName="Category" ma:format="Dropdown" ma:internalName="Category">
      <xsd:simpleType>
        <xsd:restriction base="dms:Text">
          <xsd:maxLength value="200"/>
        </xsd:restriction>
      </xsd:simpleType>
    </xsd:element>
    <xsd:element name="Subcategory" ma:index="26" nillable="true" ma:displayName="Subcategory" ma:format="Dropdown" ma:internalName="Subcategory">
      <xsd:simpleType>
        <xsd:restriction base="dms:Text">
          <xsd:maxLength value="255"/>
        </xsd:restriction>
      </xsd:simpleType>
    </xsd:element>
    <xsd:element name="Proposaltitle" ma:index="27" nillable="true" ma:displayName="Document Type" ma:description="Focus area of documents" ma:format="Dropdown" ma:internalName="Proposaltitle">
      <xsd:simpleType>
        <xsd:restriction base="dms:Choice">
          <xsd:enumeration value="Project Documentation"/>
          <xsd:enumeration value="NSA Overviews"/>
          <xsd:enumeration value="Education and Webinars"/>
          <xsd:enumeration value="Presentation given by MDH"/>
          <xsd:enumeration value="NSA Data Collection"/>
          <xsd:enumeration value="Communications"/>
          <xsd:enumeration value="Guidance Documents"/>
          <xsd:enumeration value="Engagement campaign"/>
          <xsd:enumeration value="RSA Tools"/>
        </xsd:restriction>
      </xsd:simpleType>
    </xsd:element>
    <xsd:element name="TopicorFocusArea" ma:index="28" nillable="true" ma:displayName="Topic or Focus Area" ma:format="Dropdown" ma:internalName="TopicorFocus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inder and Forms Review"/>
                    <xsd:enumeration value="Complaints about Providers"/>
                    <xsd:enumeration value="Appeals"/>
                    <xsd:enumeration value="Good Faith Estimates"/>
                    <xsd:enumeration value="Other Provider Issues"/>
                    <xsd:enumeration value="Other Health Plan Issues"/>
                    <xsd:enumeration value="IDR arbitration"/>
                    <xsd:enumeration value="Provider impact"/>
                    <xsd:enumeration value="Consumer Impact"/>
                  </xsd:restriction>
                </xsd:simpleType>
              </xsd:element>
            </xsd:sequence>
          </xsd:extension>
        </xsd:complexContent>
      </xsd:complexType>
    </xsd:element>
    <xsd:element name="DocTitle" ma:index="29" nillable="true" ma:displayName="Doc Title" ma:description="Doc Properties entered as " ma:format="Dropdown" ma:internalName="DocTitle">
      <xsd:simpleType>
        <xsd:restriction base="dms:Text">
          <xsd:maxLength value="255"/>
        </xsd:restriction>
      </xsd:simpleType>
    </xsd:element>
    <xsd:element name="_x0055_RL2" ma:index="30" nillable="true" ma:displayName="URL/Alias" ma:description="Drupal URL " ma:format="Dropdown" ma:internalName="_x0055_RL2">
      <xsd:simpleType>
        <xsd:restriction base="dms:Text">
          <xsd:maxLength value="255"/>
        </xsd:restriction>
      </xsd:simpleType>
    </xsd:element>
    <xsd:element name="Comments" ma:index="31" nillable="true" ma:displayName="Comments " ma:format="Dropdown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671c9ec-b9d1-4a9a-b322-116a96ad730f}" ma:internalName="TaxCatchAll" ma:showField="CatchAllData" ma:web="d7a0ad8a-c71d-4ce7-94c7-383a5f46de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46EC79-B644-40F1-BD02-659205DBE8C5}">
  <ds:schemaRefs>
    <ds:schemaRef ds:uri="d7a0ad8a-c71d-4ce7-94c7-383a5f46deff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197dce87-66b0-4d13-ab68-c175b121ab85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47683CB-8E00-422A-9976-C72622D18B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07F7EC-2DB1-4F3F-9F3F-CA89B3AE7D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Exhibit</vt:lpstr>
      <vt:lpstr>Explanations</vt:lpstr>
      <vt:lpstr>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UCare Minnesota Reallocation of Expenses and Investment Income 1a</dc:title>
  <dc:creator>HEALTH.MCS@state.mn.us</dc:creator>
  <cp:lastPrinted>2025-03-19T13:42:00Z</cp:lastPrinted>
  <dcterms:created xsi:type="dcterms:W3CDTF">2024-11-14T17:22:11Z</dcterms:created>
  <dcterms:modified xsi:type="dcterms:W3CDTF">2025-06-27T20:12:29Z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0x0101004A723ADC01041943B51344A809069549</vt:lpwstr>
  </property>
  <property fmtid="{D5CDD505-2E9C-101B-9397-08002B2CF9AE}" pid="3" name="MediaServiceImageTags">
    <vt:lpwstr/>
  </property>
  <property fmtid="{D5CDD505-2E9C-101B-9397-08002B2CF9AE}" pid="4" name="URL">
    <vt:lpwstr>, </vt:lpwstr>
  </property>
</Properties>
</file>